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05" yWindow="285" windowWidth="10830" windowHeight="12300" tabRatio="612" firstSheet="2" activeTab="6"/>
  </bookViews>
  <sheets>
    <sheet name="ДОУ" sheetId="3" r:id="rId1"/>
    <sheet name="ДОУ_Молодые" sheetId="6" r:id="rId2"/>
    <sheet name="СОШ" sheetId="1" r:id="rId3"/>
    <sheet name="СОШ_Режим" sheetId="9" r:id="rId4"/>
    <sheet name="СОШ_Молодые" sheetId="7" r:id="rId5"/>
    <sheet name="УДО" sheetId="2" r:id="rId6"/>
    <sheet name="УДО_Молодые" sheetId="5" r:id="rId7"/>
    <sheet name="СПО" sheetId="4" r:id="rId8"/>
    <sheet name="СПО_Молодые" sheetId="8" r:id="rId9"/>
  </sheets>
  <externalReferences>
    <externalReference r:id="rId10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T18" i="2"/>
  <c r="CD18"/>
  <c r="CD8"/>
  <c r="CD9"/>
  <c r="CD10"/>
  <c r="CD11"/>
  <c r="CD12"/>
  <c r="CD13"/>
  <c r="CD14"/>
  <c r="CD15"/>
  <c r="CD7"/>
  <c r="CE8"/>
  <c r="CE9"/>
  <c r="CE10"/>
  <c r="CE11"/>
  <c r="CE12"/>
  <c r="CE13"/>
  <c r="CE14"/>
  <c r="CC8"/>
  <c r="CC9"/>
  <c r="CC10"/>
  <c r="CC11"/>
  <c r="CC12"/>
  <c r="CC13"/>
  <c r="CC14"/>
  <c r="CC7"/>
  <c r="D16" i="4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CK16"/>
  <c r="CL16"/>
  <c r="CM16"/>
  <c r="CN16"/>
  <c r="CO16"/>
  <c r="CP16"/>
  <c r="CQ16"/>
  <c r="CR16"/>
  <c r="CS16"/>
  <c r="CT16"/>
  <c r="CU16"/>
  <c r="CV16"/>
  <c r="CW16"/>
  <c r="CX16"/>
  <c r="CY16"/>
  <c r="CZ16"/>
  <c r="DA16"/>
  <c r="DB16"/>
  <c r="DC16"/>
  <c r="DD16"/>
  <c r="DE16"/>
  <c r="DF16"/>
  <c r="DG16"/>
  <c r="DH16"/>
  <c r="DI16"/>
  <c r="DJ16"/>
  <c r="DK16"/>
  <c r="DL16"/>
  <c r="C16"/>
  <c r="DO7"/>
  <c r="DO16"/>
  <c r="DP8"/>
  <c r="DP9"/>
  <c r="DP16" s="1"/>
  <c r="DP10"/>
  <c r="DP11"/>
  <c r="DP12"/>
  <c r="DP13"/>
  <c r="DP14"/>
  <c r="DP7"/>
  <c r="DN8"/>
  <c r="DN9"/>
  <c r="DN10"/>
  <c r="DN11"/>
  <c r="DN12"/>
  <c r="DN13"/>
  <c r="DN14"/>
  <c r="DN7"/>
  <c r="AF16" i="8"/>
  <c r="CC15" i="2" l="1"/>
  <c r="BS25"/>
  <c r="BU18"/>
  <c r="P16"/>
  <c r="AF14" i="8"/>
  <c r="AF13"/>
  <c r="AF12"/>
  <c r="AF11"/>
  <c r="AF10"/>
  <c r="AF9"/>
  <c r="AF8"/>
  <c r="AF7"/>
  <c r="M16"/>
  <c r="N16"/>
  <c r="O16"/>
  <c r="P16"/>
  <c r="CK76" i="7"/>
  <c r="CD74"/>
  <c r="CE74"/>
  <c r="CF74"/>
  <c r="CG74"/>
  <c r="DZ77" i="1"/>
  <c r="DJ74"/>
  <c r="CC18" i="2" l="1"/>
  <c r="EE6" i="1"/>
  <c r="EE7"/>
  <c r="EE8"/>
  <c r="EE9"/>
  <c r="EE10"/>
  <c r="EE11"/>
  <c r="EE12"/>
  <c r="EE13"/>
  <c r="EE14"/>
  <c r="EE15"/>
  <c r="EE16"/>
  <c r="EE17"/>
  <c r="EE18"/>
  <c r="EE19"/>
  <c r="EE20"/>
  <c r="EE21"/>
  <c r="EE22"/>
  <c r="EE23"/>
  <c r="EE24"/>
  <c r="EE25"/>
  <c r="EE26"/>
  <c r="EE27"/>
  <c r="EE28"/>
  <c r="EE29"/>
  <c r="EE30"/>
  <c r="EE31"/>
  <c r="EE32"/>
  <c r="EE33"/>
  <c r="EE34"/>
  <c r="EE35"/>
  <c r="EE36"/>
  <c r="EE37"/>
  <c r="EE38"/>
  <c r="EE39"/>
  <c r="EE40"/>
  <c r="EE41"/>
  <c r="EE42"/>
  <c r="EE43"/>
  <c r="EE44"/>
  <c r="EE45"/>
  <c r="EE46"/>
  <c r="EE47"/>
  <c r="EE48"/>
  <c r="EE49"/>
  <c r="EE50"/>
  <c r="EE51"/>
  <c r="EE52"/>
  <c r="EE53"/>
  <c r="EE54"/>
  <c r="EE55"/>
  <c r="EE56"/>
  <c r="EE57"/>
  <c r="EE58"/>
  <c r="EE59"/>
  <c r="EE60"/>
  <c r="EE61"/>
  <c r="EE62"/>
  <c r="EE63"/>
  <c r="EE64"/>
  <c r="EE65"/>
  <c r="EE66"/>
  <c r="EE67"/>
  <c r="EE68"/>
  <c r="EE69"/>
  <c r="EE70"/>
  <c r="EE71"/>
  <c r="EE72"/>
  <c r="EE5"/>
  <c r="K82"/>
  <c r="CI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AG78"/>
  <c r="AH78"/>
  <c r="AI78"/>
  <c r="AJ78"/>
  <c r="AK78"/>
  <c r="AL78"/>
  <c r="AM78"/>
  <c r="AN78"/>
  <c r="AO78"/>
  <c r="AP78"/>
  <c r="AQ78"/>
  <c r="AR78"/>
  <c r="AS78"/>
  <c r="AT78"/>
  <c r="AU78"/>
  <c r="AV78"/>
  <c r="AW78"/>
  <c r="AX78"/>
  <c r="AY78"/>
  <c r="AZ78"/>
  <c r="BA78"/>
  <c r="BB78"/>
  <c r="BC78"/>
  <c r="BD78"/>
  <c r="BE78"/>
  <c r="BF78"/>
  <c r="BG78"/>
  <c r="BH78"/>
  <c r="BI78"/>
  <c r="BJ78"/>
  <c r="BK78"/>
  <c r="BL78"/>
  <c r="BM78"/>
  <c r="BN78"/>
  <c r="BO78"/>
  <c r="BP78"/>
  <c r="BQ78"/>
  <c r="BR78"/>
  <c r="BS78"/>
  <c r="BT78"/>
  <c r="BU78"/>
  <c r="BV78"/>
  <c r="BW78"/>
  <c r="BX78"/>
  <c r="BY78"/>
  <c r="BZ78"/>
  <c r="CA78"/>
  <c r="CB78"/>
  <c r="CC78"/>
  <c r="CD78"/>
  <c r="CE78"/>
  <c r="CF78"/>
  <c r="CG78"/>
  <c r="CH78"/>
  <c r="CI78"/>
  <c r="CJ78"/>
  <c r="CK78"/>
  <c r="CL78"/>
  <c r="CM78"/>
  <c r="CN78"/>
  <c r="CO78"/>
  <c r="CP78"/>
  <c r="CQ78"/>
  <c r="CR78"/>
  <c r="CS78"/>
  <c r="CT78"/>
  <c r="CU78"/>
  <c r="CV78"/>
  <c r="CW78"/>
  <c r="CX78"/>
  <c r="CY78"/>
  <c r="CZ78"/>
  <c r="DA78"/>
  <c r="DB78"/>
  <c r="DC78"/>
  <c r="DD78"/>
  <c r="DE78"/>
  <c r="DF78"/>
  <c r="DG78"/>
  <c r="DH78"/>
  <c r="DI78"/>
  <c r="DJ78"/>
  <c r="DK78"/>
  <c r="DL78"/>
  <c r="DM78"/>
  <c r="DN78"/>
  <c r="DO78"/>
  <c r="DP78"/>
  <c r="DQ78"/>
  <c r="DR78"/>
  <c r="DS78"/>
  <c r="DT78"/>
  <c r="DU78"/>
  <c r="DV78"/>
  <c r="DW78"/>
  <c r="DX78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W74"/>
  <c r="BX74"/>
  <c r="BY74"/>
  <c r="BZ74"/>
  <c r="CA74"/>
  <c r="CB74"/>
  <c r="CC74"/>
  <c r="CD74"/>
  <c r="CE74"/>
  <c r="CF74"/>
  <c r="CG74"/>
  <c r="CH74"/>
  <c r="CI74"/>
  <c r="CJ74"/>
  <c r="CK74"/>
  <c r="CL74"/>
  <c r="CM74"/>
  <c r="CN74"/>
  <c r="CO74"/>
  <c r="CP74"/>
  <c r="CQ74"/>
  <c r="CR74"/>
  <c r="CS74"/>
  <c r="CT74"/>
  <c r="CU74"/>
  <c r="CV74"/>
  <c r="CW74"/>
  <c r="CX74"/>
  <c r="CY74"/>
  <c r="CZ74"/>
  <c r="DA74"/>
  <c r="DB74"/>
  <c r="DC74"/>
  <c r="DD74"/>
  <c r="DE74"/>
  <c r="DF74"/>
  <c r="DG74"/>
  <c r="DH74"/>
  <c r="DI74"/>
  <c r="DK74"/>
  <c r="DL74"/>
  <c r="DM74"/>
  <c r="DN74"/>
  <c r="DO74"/>
  <c r="DP74"/>
  <c r="DQ74"/>
  <c r="DR74"/>
  <c r="DS74"/>
  <c r="DT74"/>
  <c r="DU74"/>
  <c r="DV74"/>
  <c r="DW74"/>
  <c r="DX74"/>
  <c r="B78"/>
  <c r="B74"/>
  <c r="C70" i="9"/>
  <c r="F15" l="1"/>
  <c r="B55" l="1"/>
  <c r="C55"/>
  <c r="D55"/>
  <c r="E55"/>
  <c r="F55"/>
  <c r="G55"/>
  <c r="H55"/>
  <c r="I55"/>
  <c r="AL4" i="6"/>
  <c r="AM4"/>
  <c r="AL5"/>
  <c r="AM5"/>
  <c r="AL6"/>
  <c r="AM6"/>
  <c r="AL7"/>
  <c r="AM7"/>
  <c r="AL8"/>
  <c r="AM8"/>
  <c r="AL9"/>
  <c r="AM9"/>
  <c r="AL10"/>
  <c r="AM10"/>
  <c r="AL11"/>
  <c r="AM11"/>
  <c r="AL12"/>
  <c r="AM12"/>
  <c r="AL13"/>
  <c r="AM13"/>
  <c r="AL14"/>
  <c r="AM14"/>
  <c r="AL15"/>
  <c r="AM15"/>
  <c r="AL16"/>
  <c r="AM16"/>
  <c r="AL17"/>
  <c r="AM17"/>
  <c r="AL18"/>
  <c r="AM18"/>
  <c r="AL19"/>
  <c r="AM19"/>
  <c r="AL20"/>
  <c r="AM20"/>
  <c r="AL21"/>
  <c r="AM21"/>
  <c r="AL22"/>
  <c r="AM22"/>
  <c r="AL23"/>
  <c r="AM23"/>
  <c r="AL24"/>
  <c r="AM24"/>
  <c r="AL25"/>
  <c r="AM25"/>
  <c r="AL26"/>
  <c r="AM26"/>
  <c r="AL27"/>
  <c r="AM27"/>
  <c r="AL28"/>
  <c r="AM28"/>
  <c r="AL29"/>
  <c r="AM29"/>
  <c r="AL30"/>
  <c r="AM30"/>
  <c r="AL31"/>
  <c r="AM31"/>
  <c r="AL32"/>
  <c r="AM32"/>
  <c r="AL33"/>
  <c r="AM33"/>
  <c r="AL34"/>
  <c r="AM34"/>
  <c r="AL35"/>
  <c r="AM35"/>
  <c r="AL36"/>
  <c r="AM36"/>
  <c r="AL37"/>
  <c r="AM37"/>
  <c r="AL38"/>
  <c r="AM38"/>
  <c r="AL39"/>
  <c r="AM39"/>
  <c r="AL40"/>
  <c r="AM40"/>
  <c r="AL41"/>
  <c r="AM41"/>
  <c r="AL42"/>
  <c r="AM42"/>
  <c r="AL43"/>
  <c r="AM43"/>
  <c r="AL44"/>
  <c r="AM44"/>
  <c r="AL45"/>
  <c r="AM45"/>
  <c r="AL46"/>
  <c r="AM46"/>
  <c r="AL47"/>
  <c r="AM47"/>
  <c r="AL48"/>
  <c r="AM48"/>
  <c r="AL49"/>
  <c r="AM49"/>
  <c r="AL50"/>
  <c r="AM50"/>
  <c r="AL51"/>
  <c r="AM51"/>
  <c r="AL52"/>
  <c r="AM52"/>
  <c r="AL53"/>
  <c r="AM53"/>
  <c r="AL54"/>
  <c r="AM54"/>
  <c r="AL55"/>
  <c r="AM55"/>
  <c r="AL56"/>
  <c r="AM56"/>
  <c r="AL57"/>
  <c r="AM57"/>
  <c r="AL58"/>
  <c r="AM58"/>
  <c r="AL59"/>
  <c r="AM59"/>
  <c r="AL60"/>
  <c r="AM60"/>
  <c r="AL61"/>
  <c r="AM61"/>
  <c r="AL62"/>
  <c r="AM62"/>
  <c r="AL63"/>
  <c r="AM63"/>
  <c r="AL64"/>
  <c r="AM64"/>
  <c r="AL65"/>
  <c r="AM65"/>
  <c r="AL66"/>
  <c r="AM66"/>
  <c r="AL67"/>
  <c r="AM67"/>
  <c r="AL68"/>
  <c r="AM68"/>
  <c r="AL69"/>
  <c r="AM69"/>
  <c r="AL70"/>
  <c r="AM70"/>
  <c r="AL71"/>
  <c r="AM71"/>
  <c r="AL72"/>
  <c r="AM72"/>
  <c r="AL73"/>
  <c r="AM73"/>
  <c r="AL74"/>
  <c r="AM74"/>
  <c r="AL75"/>
  <c r="AM75"/>
  <c r="AL76"/>
  <c r="AM76"/>
  <c r="AL77"/>
  <c r="AM77"/>
  <c r="AL78"/>
  <c r="AM78"/>
  <c r="AL79"/>
  <c r="AM79"/>
  <c r="AL80"/>
  <c r="AM80"/>
  <c r="DO8" i="4"/>
  <c r="DO9"/>
  <c r="DO10"/>
  <c r="DO11"/>
  <c r="DO12"/>
  <c r="DO13"/>
  <c r="DO14"/>
  <c r="W82" i="3"/>
  <c r="N82"/>
  <c r="AG8" i="8"/>
  <c r="AG7"/>
  <c r="AG9"/>
  <c r="AG10"/>
  <c r="AG11"/>
  <c r="AG12"/>
  <c r="AG13"/>
  <c r="AG14"/>
  <c r="AG16"/>
  <c r="D16"/>
  <c r="C16"/>
  <c r="E16"/>
  <c r="F16"/>
  <c r="G16"/>
  <c r="H16"/>
  <c r="I16"/>
  <c r="J16"/>
  <c r="K16"/>
  <c r="L16"/>
  <c r="Q16"/>
  <c r="R16"/>
  <c r="S16"/>
  <c r="T16"/>
  <c r="U16"/>
  <c r="V16"/>
  <c r="W16"/>
  <c r="X16"/>
  <c r="Y16"/>
  <c r="Z16"/>
  <c r="AA16"/>
  <c r="AB16"/>
  <c r="AC16"/>
  <c r="AD16"/>
  <c r="W8" i="5"/>
  <c r="W9"/>
  <c r="W10"/>
  <c r="W11"/>
  <c r="W12"/>
  <c r="W13"/>
  <c r="W14"/>
  <c r="V8"/>
  <c r="V9"/>
  <c r="V10"/>
  <c r="V11"/>
  <c r="V12"/>
  <c r="V13"/>
  <c r="V14"/>
  <c r="W7"/>
  <c r="V7"/>
  <c r="V16" s="1"/>
  <c r="CE15" i="2"/>
  <c r="CE7"/>
  <c r="D16"/>
  <c r="E16"/>
  <c r="F16"/>
  <c r="G16"/>
  <c r="H16"/>
  <c r="I16"/>
  <c r="J16"/>
  <c r="K16"/>
  <c r="L16"/>
  <c r="M16"/>
  <c r="N16"/>
  <c r="O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16"/>
  <c r="C74" i="7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W74"/>
  <c r="BX74"/>
  <c r="BY74"/>
  <c r="BZ74"/>
  <c r="CA74"/>
  <c r="CB74"/>
  <c r="CC74"/>
  <c r="CH74"/>
  <c r="CI74"/>
  <c r="B74"/>
  <c r="CL6"/>
  <c r="CL7"/>
  <c r="CL8"/>
  <c r="CL9"/>
  <c r="CL10"/>
  <c r="CL11"/>
  <c r="CL12"/>
  <c r="CL13"/>
  <c r="CL14"/>
  <c r="CL15"/>
  <c r="CL16"/>
  <c r="CL17"/>
  <c r="CL18"/>
  <c r="CL19"/>
  <c r="CL20"/>
  <c r="CL21"/>
  <c r="CL22"/>
  <c r="CL23"/>
  <c r="CL24"/>
  <c r="CL25"/>
  <c r="CL26"/>
  <c r="CL27"/>
  <c r="CL28"/>
  <c r="CL29"/>
  <c r="CL30"/>
  <c r="CL31"/>
  <c r="CL32"/>
  <c r="CL33"/>
  <c r="CL34"/>
  <c r="CL35"/>
  <c r="CL36"/>
  <c r="CL37"/>
  <c r="CL38"/>
  <c r="CL39"/>
  <c r="CL40"/>
  <c r="CL41"/>
  <c r="CL42"/>
  <c r="CL43"/>
  <c r="CL44"/>
  <c r="CL45"/>
  <c r="CL46"/>
  <c r="CL47"/>
  <c r="CL48"/>
  <c r="CL49"/>
  <c r="CL50"/>
  <c r="CL51"/>
  <c r="CL52"/>
  <c r="CL53"/>
  <c r="CL54"/>
  <c r="CL55"/>
  <c r="CL56"/>
  <c r="CL57"/>
  <c r="CL58"/>
  <c r="CL59"/>
  <c r="CL60"/>
  <c r="CL61"/>
  <c r="CL62"/>
  <c r="CL63"/>
  <c r="CL64"/>
  <c r="CL65"/>
  <c r="CL66"/>
  <c r="CL67"/>
  <c r="CL68"/>
  <c r="CL69"/>
  <c r="CL70"/>
  <c r="CL71"/>
  <c r="CL72"/>
  <c r="CK6"/>
  <c r="CK7"/>
  <c r="CK8"/>
  <c r="CK9"/>
  <c r="CK10"/>
  <c r="CK11"/>
  <c r="CK12"/>
  <c r="CK13"/>
  <c r="CK14"/>
  <c r="CK15"/>
  <c r="CK16"/>
  <c r="CK17"/>
  <c r="CK18"/>
  <c r="CK19"/>
  <c r="CK20"/>
  <c r="CK21"/>
  <c r="CK22"/>
  <c r="CK23"/>
  <c r="CK24"/>
  <c r="CK25"/>
  <c r="CK26"/>
  <c r="CK27"/>
  <c r="CK28"/>
  <c r="CK29"/>
  <c r="CK30"/>
  <c r="CK31"/>
  <c r="CK32"/>
  <c r="CK33"/>
  <c r="CK34"/>
  <c r="CK35"/>
  <c r="CK36"/>
  <c r="CK37"/>
  <c r="CK38"/>
  <c r="CK39"/>
  <c r="CK40"/>
  <c r="CK41"/>
  <c r="CK42"/>
  <c r="CK43"/>
  <c r="CK44"/>
  <c r="CK45"/>
  <c r="CK46"/>
  <c r="CK47"/>
  <c r="CK48"/>
  <c r="CK49"/>
  <c r="CK50"/>
  <c r="CK51"/>
  <c r="CK52"/>
  <c r="CK53"/>
  <c r="CK54"/>
  <c r="CK55"/>
  <c r="CK56"/>
  <c r="CK57"/>
  <c r="CK58"/>
  <c r="CK59"/>
  <c r="CK60"/>
  <c r="CK61"/>
  <c r="CK62"/>
  <c r="CK63"/>
  <c r="CK64"/>
  <c r="CK65"/>
  <c r="CK66"/>
  <c r="CK67"/>
  <c r="CK68"/>
  <c r="CK69"/>
  <c r="CK70"/>
  <c r="CK71"/>
  <c r="CK72"/>
  <c r="CL5"/>
  <c r="CK5"/>
  <c r="EB6" i="1"/>
  <c r="EB7"/>
  <c r="EB8"/>
  <c r="EB9"/>
  <c r="EB10"/>
  <c r="EB11"/>
  <c r="EB12"/>
  <c r="EB13"/>
  <c r="EB14"/>
  <c r="EB15"/>
  <c r="EB16"/>
  <c r="EB17"/>
  <c r="EB18"/>
  <c r="EB19"/>
  <c r="EB20"/>
  <c r="EB21"/>
  <c r="EB22"/>
  <c r="EB23"/>
  <c r="EB24"/>
  <c r="EB25"/>
  <c r="EB26"/>
  <c r="EB27"/>
  <c r="EB28"/>
  <c r="EB29"/>
  <c r="EB30"/>
  <c r="EB31"/>
  <c r="EB32"/>
  <c r="EB33"/>
  <c r="EB34"/>
  <c r="EB35"/>
  <c r="EB36"/>
  <c r="EB37"/>
  <c r="EB38"/>
  <c r="EB39"/>
  <c r="EB40"/>
  <c r="EB41"/>
  <c r="EB42"/>
  <c r="EB43"/>
  <c r="EB44"/>
  <c r="EB45"/>
  <c r="EB46"/>
  <c r="EB47"/>
  <c r="EB48"/>
  <c r="EB49"/>
  <c r="EB50"/>
  <c r="EB51"/>
  <c r="EB52"/>
  <c r="EB53"/>
  <c r="EB54"/>
  <c r="EB55"/>
  <c r="EB56"/>
  <c r="EB57"/>
  <c r="EB58"/>
  <c r="EB59"/>
  <c r="EB60"/>
  <c r="EB61"/>
  <c r="EB62"/>
  <c r="EB63"/>
  <c r="EB64"/>
  <c r="EB65"/>
  <c r="EB66"/>
  <c r="EB67"/>
  <c r="EB68"/>
  <c r="EB69"/>
  <c r="EB70"/>
  <c r="EB71"/>
  <c r="EB72"/>
  <c r="EA6"/>
  <c r="EA7"/>
  <c r="EA8"/>
  <c r="EA9"/>
  <c r="EA10"/>
  <c r="EA11"/>
  <c r="EA12"/>
  <c r="EA13"/>
  <c r="EA14"/>
  <c r="EA15"/>
  <c r="EA16"/>
  <c r="EA17"/>
  <c r="EA18"/>
  <c r="EA19"/>
  <c r="EA20"/>
  <c r="EA21"/>
  <c r="EA22"/>
  <c r="EA23"/>
  <c r="EA24"/>
  <c r="EA25"/>
  <c r="EA26"/>
  <c r="EA27"/>
  <c r="EA28"/>
  <c r="EA29"/>
  <c r="EA30"/>
  <c r="EA31"/>
  <c r="EA32"/>
  <c r="EA33"/>
  <c r="EA34"/>
  <c r="EA35"/>
  <c r="EA36"/>
  <c r="EA37"/>
  <c r="EA38"/>
  <c r="EA39"/>
  <c r="EA40"/>
  <c r="EA41"/>
  <c r="EA42"/>
  <c r="EA43"/>
  <c r="EA44"/>
  <c r="EA45"/>
  <c r="EA46"/>
  <c r="EA47"/>
  <c r="EA48"/>
  <c r="EA49"/>
  <c r="EA50"/>
  <c r="EA51"/>
  <c r="EA52"/>
  <c r="EA53"/>
  <c r="EA54"/>
  <c r="EA55"/>
  <c r="EA56"/>
  <c r="EA57"/>
  <c r="EA58"/>
  <c r="EA59"/>
  <c r="EA60"/>
  <c r="EA61"/>
  <c r="EA62"/>
  <c r="EA63"/>
  <c r="EA64"/>
  <c r="EA65"/>
  <c r="EA66"/>
  <c r="EA67"/>
  <c r="EA68"/>
  <c r="EA69"/>
  <c r="EA70"/>
  <c r="EA71"/>
  <c r="EA72"/>
  <c r="DZ6"/>
  <c r="DZ7"/>
  <c r="DZ8"/>
  <c r="DZ9"/>
  <c r="DZ10"/>
  <c r="DZ11"/>
  <c r="DZ12"/>
  <c r="DZ13"/>
  <c r="DZ14"/>
  <c r="DZ15"/>
  <c r="DZ16"/>
  <c r="DZ17"/>
  <c r="DZ18"/>
  <c r="DZ19"/>
  <c r="DZ20"/>
  <c r="DZ21"/>
  <c r="DZ22"/>
  <c r="DZ23"/>
  <c r="DZ24"/>
  <c r="DZ25"/>
  <c r="DZ26"/>
  <c r="DZ27"/>
  <c r="DZ28"/>
  <c r="DZ29"/>
  <c r="DZ30"/>
  <c r="DZ31"/>
  <c r="DZ32"/>
  <c r="DZ33"/>
  <c r="DZ34"/>
  <c r="DZ35"/>
  <c r="DZ36"/>
  <c r="DZ37"/>
  <c r="DZ38"/>
  <c r="DZ39"/>
  <c r="DZ40"/>
  <c r="DZ41"/>
  <c r="DZ42"/>
  <c r="DZ43"/>
  <c r="DZ44"/>
  <c r="DZ45"/>
  <c r="DZ46"/>
  <c r="DZ47"/>
  <c r="DZ48"/>
  <c r="DZ49"/>
  <c r="DZ50"/>
  <c r="DZ51"/>
  <c r="DZ52"/>
  <c r="DZ53"/>
  <c r="DZ54"/>
  <c r="DZ55"/>
  <c r="DZ56"/>
  <c r="DZ57"/>
  <c r="DZ58"/>
  <c r="DZ59"/>
  <c r="DZ60"/>
  <c r="DZ61"/>
  <c r="DZ62"/>
  <c r="DZ63"/>
  <c r="DZ64"/>
  <c r="DZ65"/>
  <c r="DZ66"/>
  <c r="DZ67"/>
  <c r="DZ68"/>
  <c r="DZ69"/>
  <c r="DZ70"/>
  <c r="DZ71"/>
  <c r="DZ72"/>
  <c r="EB5"/>
  <c r="EA5"/>
  <c r="DZ5"/>
  <c r="C82" i="3"/>
  <c r="D82"/>
  <c r="E82"/>
  <c r="F82"/>
  <c r="G82"/>
  <c r="H82"/>
  <c r="I82"/>
  <c r="J82"/>
  <c r="K82"/>
  <c r="L82"/>
  <c r="M82"/>
  <c r="O82"/>
  <c r="P82"/>
  <c r="Q82"/>
  <c r="R82"/>
  <c r="S82"/>
  <c r="T82"/>
  <c r="U82"/>
  <c r="V82"/>
  <c r="X82"/>
  <c r="Y82"/>
  <c r="Z82"/>
  <c r="AA82"/>
  <c r="AB82"/>
  <c r="AC82"/>
  <c r="AD82"/>
  <c r="AE82"/>
  <c r="AF82"/>
  <c r="AG82"/>
  <c r="AH82"/>
  <c r="AI82"/>
  <c r="AJ82"/>
  <c r="AK82"/>
  <c r="AL82"/>
  <c r="AM82"/>
  <c r="AN82"/>
  <c r="AO82"/>
  <c r="AP82"/>
  <c r="AQ82"/>
  <c r="AR82"/>
  <c r="AS82"/>
  <c r="AT82"/>
  <c r="AU82"/>
  <c r="AV82"/>
  <c r="AW82"/>
  <c r="AX82"/>
  <c r="AY82"/>
  <c r="AZ82"/>
  <c r="BA82"/>
  <c r="BB82"/>
  <c r="B82"/>
  <c r="BG5"/>
  <c r="BG6"/>
  <c r="BG7"/>
  <c r="BG8"/>
  <c r="BG9"/>
  <c r="BG10"/>
  <c r="BG11"/>
  <c r="BG12"/>
  <c r="BG13"/>
  <c r="BG14"/>
  <c r="BG15"/>
  <c r="BG16"/>
  <c r="BG17"/>
  <c r="BG18"/>
  <c r="BG19"/>
  <c r="BG20"/>
  <c r="BG21"/>
  <c r="BG22"/>
  <c r="BG23"/>
  <c r="BG24"/>
  <c r="BG25"/>
  <c r="BG26"/>
  <c r="BG27"/>
  <c r="BG28"/>
  <c r="BG29"/>
  <c r="BG30"/>
  <c r="BG31"/>
  <c r="BG32"/>
  <c r="BG33"/>
  <c r="BG34"/>
  <c r="BG35"/>
  <c r="BG36"/>
  <c r="BG37"/>
  <c r="BG38"/>
  <c r="BG39"/>
  <c r="BG40"/>
  <c r="BG41"/>
  <c r="BG42"/>
  <c r="BG43"/>
  <c r="BG44"/>
  <c r="BG45"/>
  <c r="BG46"/>
  <c r="BG47"/>
  <c r="BG48"/>
  <c r="BG49"/>
  <c r="BG50"/>
  <c r="BG51"/>
  <c r="BG52"/>
  <c r="BG53"/>
  <c r="BG54"/>
  <c r="BG55"/>
  <c r="BG56"/>
  <c r="BG57"/>
  <c r="BG58"/>
  <c r="BG59"/>
  <c r="BG60"/>
  <c r="BG61"/>
  <c r="BG62"/>
  <c r="BG63"/>
  <c r="BG64"/>
  <c r="BG65"/>
  <c r="BG66"/>
  <c r="BG67"/>
  <c r="BG68"/>
  <c r="BG69"/>
  <c r="BG70"/>
  <c r="BG71"/>
  <c r="BG72"/>
  <c r="BG73"/>
  <c r="BG74"/>
  <c r="BG75"/>
  <c r="BG76"/>
  <c r="BG77"/>
  <c r="BG78"/>
  <c r="BG79"/>
  <c r="BG80"/>
  <c r="BG4"/>
  <c r="BF5"/>
  <c r="BF6"/>
  <c r="BF7"/>
  <c r="BF8"/>
  <c r="BF9"/>
  <c r="BF10"/>
  <c r="BF11"/>
  <c r="BF12"/>
  <c r="BF13"/>
  <c r="BF14"/>
  <c r="BF15"/>
  <c r="BF16"/>
  <c r="BF17"/>
  <c r="BF18"/>
  <c r="BF19"/>
  <c r="BF20"/>
  <c r="BF21"/>
  <c r="BF22"/>
  <c r="BF23"/>
  <c r="BF24"/>
  <c r="BF25"/>
  <c r="BF26"/>
  <c r="BF27"/>
  <c r="BF28"/>
  <c r="BF29"/>
  <c r="BF30"/>
  <c r="BF31"/>
  <c r="BF32"/>
  <c r="BF33"/>
  <c r="BF34"/>
  <c r="BF35"/>
  <c r="BF36"/>
  <c r="BF37"/>
  <c r="BF38"/>
  <c r="BF39"/>
  <c r="BF40"/>
  <c r="BF41"/>
  <c r="BF42"/>
  <c r="BF43"/>
  <c r="BF44"/>
  <c r="BF45"/>
  <c r="BF46"/>
  <c r="BF47"/>
  <c r="BF48"/>
  <c r="BF49"/>
  <c r="BF50"/>
  <c r="BF51"/>
  <c r="BF52"/>
  <c r="BF53"/>
  <c r="BF54"/>
  <c r="BF55"/>
  <c r="BF56"/>
  <c r="BF57"/>
  <c r="BF58"/>
  <c r="BF59"/>
  <c r="BF60"/>
  <c r="BF61"/>
  <c r="BF62"/>
  <c r="BF63"/>
  <c r="BF64"/>
  <c r="BF65"/>
  <c r="BF66"/>
  <c r="BF67"/>
  <c r="BF68"/>
  <c r="BF69"/>
  <c r="BF70"/>
  <c r="BF71"/>
  <c r="BF72"/>
  <c r="BF73"/>
  <c r="BF74"/>
  <c r="BF75"/>
  <c r="BF76"/>
  <c r="BF77"/>
  <c r="BF78"/>
  <c r="BF79"/>
  <c r="BF80"/>
  <c r="BF4"/>
  <c r="BE5"/>
  <c r="BE6"/>
  <c r="BE7"/>
  <c r="BE8"/>
  <c r="BE9"/>
  <c r="BE10"/>
  <c r="BE11"/>
  <c r="BE12"/>
  <c r="BE13"/>
  <c r="BE14"/>
  <c r="BE15"/>
  <c r="BE16"/>
  <c r="BE17"/>
  <c r="BE18"/>
  <c r="BE19"/>
  <c r="BE20"/>
  <c r="BE21"/>
  <c r="BE22"/>
  <c r="BE23"/>
  <c r="BE24"/>
  <c r="BE25"/>
  <c r="BE26"/>
  <c r="BE27"/>
  <c r="BE28"/>
  <c r="BE29"/>
  <c r="BE30"/>
  <c r="BE31"/>
  <c r="BE32"/>
  <c r="BE33"/>
  <c r="BE34"/>
  <c r="BE35"/>
  <c r="BE36"/>
  <c r="BE37"/>
  <c r="BE38"/>
  <c r="BE39"/>
  <c r="BE40"/>
  <c r="BE41"/>
  <c r="BE42"/>
  <c r="BE43"/>
  <c r="BE44"/>
  <c r="BE45"/>
  <c r="BE46"/>
  <c r="BE47"/>
  <c r="BE48"/>
  <c r="BE49"/>
  <c r="BE50"/>
  <c r="BE51"/>
  <c r="BE52"/>
  <c r="BE53"/>
  <c r="BE54"/>
  <c r="BE55"/>
  <c r="BE56"/>
  <c r="BE57"/>
  <c r="BE58"/>
  <c r="BE59"/>
  <c r="BE60"/>
  <c r="BE61"/>
  <c r="BE62"/>
  <c r="BE63"/>
  <c r="BE64"/>
  <c r="BE65"/>
  <c r="BE66"/>
  <c r="BE67"/>
  <c r="BE68"/>
  <c r="BE69"/>
  <c r="BE70"/>
  <c r="BE71"/>
  <c r="BE72"/>
  <c r="BE73"/>
  <c r="BE74"/>
  <c r="BE75"/>
  <c r="BE76"/>
  <c r="BE77"/>
  <c r="BE78"/>
  <c r="BE79"/>
  <c r="BE80"/>
  <c r="BE4"/>
  <c r="S16" i="5"/>
  <c r="R16"/>
  <c r="Q16"/>
  <c r="P16"/>
  <c r="O16"/>
  <c r="N16"/>
  <c r="M16"/>
  <c r="L16"/>
  <c r="K16"/>
  <c r="J16"/>
  <c r="I16"/>
  <c r="H16"/>
  <c r="G16"/>
  <c r="F16"/>
  <c r="E16"/>
  <c r="D16"/>
  <c r="C16"/>
  <c r="AI82" i="6"/>
  <c r="AH82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C82"/>
  <c r="B82"/>
  <c r="S19" i="5"/>
  <c r="AM82" i="6" l="1"/>
  <c r="W16" i="5"/>
  <c r="CL76" i="7"/>
  <c r="CE18" i="2"/>
  <c r="AD19" i="8"/>
  <c r="DN16" i="4"/>
  <c r="BE84" i="3"/>
  <c r="AL82" i="6"/>
  <c r="AL86" s="1"/>
  <c r="CI77" i="7"/>
  <c r="BW76"/>
  <c r="BF84" i="3"/>
  <c r="BY76" i="7"/>
  <c r="DL19" i="4"/>
  <c r="DZ74" i="1"/>
  <c r="AJ84" i="6"/>
  <c r="BC84" i="3"/>
  <c r="EB74" i="1"/>
  <c r="EA74"/>
  <c r="BG84" i="3"/>
  <c r="CC20" i="2" l="1"/>
  <c r="DN19" i="4"/>
  <c r="CL78" i="7"/>
  <c r="BE86" i="3"/>
  <c r="EB77" i="1"/>
</calcChain>
</file>

<file path=xl/sharedStrings.xml><?xml version="1.0" encoding="utf-8"?>
<sst xmlns="http://schemas.openxmlformats.org/spreadsheetml/2006/main" count="1328" uniqueCount="377">
  <si>
    <t>Наименование ОУ</t>
  </si>
  <si>
    <t>Воспитатель</t>
  </si>
  <si>
    <t>ГБДОУ № 2</t>
  </si>
  <si>
    <t>ГБДОУ № 3</t>
  </si>
  <si>
    <t>ГБДОУ № 5</t>
  </si>
  <si>
    <t>ГБДОУ № 7</t>
  </si>
  <si>
    <t>ГБДОУ № 10</t>
  </si>
  <si>
    <t>ГБДОУ № 11</t>
  </si>
  <si>
    <t>ГБДОУ № 14</t>
  </si>
  <si>
    <t>ГБДОУ № 15</t>
  </si>
  <si>
    <t>ГБДОУ № 17</t>
  </si>
  <si>
    <t>ГБДОУ № 20</t>
  </si>
  <si>
    <t>ГБДОУ № 22</t>
  </si>
  <si>
    <t>ГБДОУ № 24</t>
  </si>
  <si>
    <t>ГБДОУ № 27</t>
  </si>
  <si>
    <t>ГБДОУ № 28</t>
  </si>
  <si>
    <t>ГБДОУ № 29</t>
  </si>
  <si>
    <t>ГБДОУ № 32</t>
  </si>
  <si>
    <t>ГБДОУ № 33</t>
  </si>
  <si>
    <t>ГБДОУ № 34</t>
  </si>
  <si>
    <t>ГБДОУ № 35</t>
  </si>
  <si>
    <t>ГБДОУ № 36</t>
  </si>
  <si>
    <t>ГБДОУ № 40</t>
  </si>
  <si>
    <t>ГБДОУ № 41</t>
  </si>
  <si>
    <t>ГБДОУ № 43</t>
  </si>
  <si>
    <t>ГБДОУ № 48</t>
  </si>
  <si>
    <t>ГБДОУ № 49</t>
  </si>
  <si>
    <t>ГБДОУ № 61</t>
  </si>
  <si>
    <t>ГБДОУ № 63</t>
  </si>
  <si>
    <t>ГБДОУ № 67</t>
  </si>
  <si>
    <t>ГБДОУ № 68</t>
  </si>
  <si>
    <t>ГБДОУ № 69</t>
  </si>
  <si>
    <t>ГБДОУ № 70</t>
  </si>
  <si>
    <t>ГБДОУ № 71</t>
  </si>
  <si>
    <t>ГБДОУ № 74</t>
  </si>
  <si>
    <t>ГБДОУ № 79</t>
  </si>
  <si>
    <t>ГБДОУ № 81</t>
  </si>
  <si>
    <t>ГБДОУ № 83</t>
  </si>
  <si>
    <t>ГБДОУ № 86</t>
  </si>
  <si>
    <t>ГБДОУ № 88</t>
  </si>
  <si>
    <t>ГБДОУ № 89</t>
  </si>
  <si>
    <t>ГБДОУ № 90</t>
  </si>
  <si>
    <t>ГБДОУ № 91</t>
  </si>
  <si>
    <t>ГБДОУ № 92</t>
  </si>
  <si>
    <t>ГБДОУ № 93</t>
  </si>
  <si>
    <t>ГБДОУ № 103</t>
  </si>
  <si>
    <t>ГБДОУ № 107</t>
  </si>
  <si>
    <t>ГБДОУ № 111</t>
  </si>
  <si>
    <t>ГБДОУ № 113</t>
  </si>
  <si>
    <t>ГБДОУ № 114</t>
  </si>
  <si>
    <t>ГБДОУ № 116</t>
  </si>
  <si>
    <t>ГБДОУ № 118</t>
  </si>
  <si>
    <t>ГБДОУ № 120</t>
  </si>
  <si>
    <t>ГБДОУ № 121</t>
  </si>
  <si>
    <t>ГБДОУ № 123</t>
  </si>
  <si>
    <t>ГБДОУ № 124</t>
  </si>
  <si>
    <t>ГБДОУ № 125</t>
  </si>
  <si>
    <t>ГБДОУ № 126</t>
  </si>
  <si>
    <t>ГБДОУ № 128</t>
  </si>
  <si>
    <t>ГБДОУ № 129</t>
  </si>
  <si>
    <t>ГБДОУ № 131</t>
  </si>
  <si>
    <t>ГБДОУ № 132</t>
  </si>
  <si>
    <t>ГБДОУ № 133</t>
  </si>
  <si>
    <t>Мариамполь</t>
  </si>
  <si>
    <t>Мои горизонты</t>
  </si>
  <si>
    <t>Таврида</t>
  </si>
  <si>
    <t>Школа развития</t>
  </si>
  <si>
    <t>Хабад</t>
  </si>
  <si>
    <t>Школа-интернат № 1</t>
  </si>
  <si>
    <t>Школа-интернат № 6</t>
  </si>
  <si>
    <t>Гимназия № 1</t>
  </si>
  <si>
    <t>Гимназия № 2</t>
  </si>
  <si>
    <t>Гимназия № 5</t>
  </si>
  <si>
    <t>Гимназия № 7</t>
  </si>
  <si>
    <t>Гимназия № 8</t>
  </si>
  <si>
    <t>Гимназия № 24</t>
  </si>
  <si>
    <t>Гимназия № 10</t>
  </si>
  <si>
    <t>ОЦ "Бухта Казачья"</t>
  </si>
  <si>
    <t>ОЦ им. В.Д.Ревякина</t>
  </si>
  <si>
    <t>СОШ № 3</t>
  </si>
  <si>
    <t>СОШ № 4</t>
  </si>
  <si>
    <t>СОШ № 6</t>
  </si>
  <si>
    <t>СОШ № 9</t>
  </si>
  <si>
    <t>СОШ № 11</t>
  </si>
  <si>
    <t>СОШ № 12</t>
  </si>
  <si>
    <t>СОШ № 13</t>
  </si>
  <si>
    <t>СОШ № 14</t>
  </si>
  <si>
    <t>СОШ № 15</t>
  </si>
  <si>
    <t>СОШ № 17</t>
  </si>
  <si>
    <t>СОШ № 18</t>
  </si>
  <si>
    <t>СОШ № 19</t>
  </si>
  <si>
    <t>СОШ № 20</t>
  </si>
  <si>
    <t>СОШ № 22</t>
  </si>
  <si>
    <t>СОШ № 23</t>
  </si>
  <si>
    <t>СОШ № 25</t>
  </si>
  <si>
    <t>СОШ № 26</t>
  </si>
  <si>
    <t>СОШ № 27</t>
  </si>
  <si>
    <t>СОШ № 28</t>
  </si>
  <si>
    <t>СОШ № 29</t>
  </si>
  <si>
    <t>СОШ № 31</t>
  </si>
  <si>
    <t>СОШ № 32</t>
  </si>
  <si>
    <t>СОШ № 33</t>
  </si>
  <si>
    <t>СОШ № 34</t>
  </si>
  <si>
    <t>СОШ № 35</t>
  </si>
  <si>
    <t>СОШ № 37</t>
  </si>
  <si>
    <t>СОШ № 38</t>
  </si>
  <si>
    <t>СОШ № 39</t>
  </si>
  <si>
    <t>СОШ № 40</t>
  </si>
  <si>
    <t>СОШ № 41</t>
  </si>
  <si>
    <t>СОШ № 42</t>
  </si>
  <si>
    <t>СОШ № 43</t>
  </si>
  <si>
    <t>СОШ № 44</t>
  </si>
  <si>
    <t>СОШ № 45</t>
  </si>
  <si>
    <t>СОШ № 46</t>
  </si>
  <si>
    <t>СОШ № 49</t>
  </si>
  <si>
    <t>СОШ № 47</t>
  </si>
  <si>
    <t>СОШ № 50</t>
  </si>
  <si>
    <t>СОШ № 52</t>
  </si>
  <si>
    <t>СОШ № 54</t>
  </si>
  <si>
    <t>СОШ № 55</t>
  </si>
  <si>
    <t>СОШ № 57</t>
  </si>
  <si>
    <t>СОШ № 58</t>
  </si>
  <si>
    <t>СОШ № 59</t>
  </si>
  <si>
    <t>СОШ № 60</t>
  </si>
  <si>
    <t>СОШ № 61</t>
  </si>
  <si>
    <t>Старший воспитатель</t>
  </si>
  <si>
    <t>БДДЮТ</t>
  </si>
  <si>
    <t>ДДЮТ</t>
  </si>
  <si>
    <t>МАН</t>
  </si>
  <si>
    <t>СДМФ</t>
  </si>
  <si>
    <t>СЮТ</t>
  </si>
  <si>
    <t>ЦВПВУМ</t>
  </si>
  <si>
    <t>ЦЭНТУМ</t>
  </si>
  <si>
    <t>СевКИТиП</t>
  </si>
  <si>
    <t>СКСТ</t>
  </si>
  <si>
    <t>СПХК</t>
  </si>
  <si>
    <t>СТЭТ</t>
  </si>
  <si>
    <t>Педагоги ДО по направлениям</t>
  </si>
  <si>
    <t>Музыкальный руководитель</t>
  </si>
  <si>
    <t>Педагог-психолог</t>
  </si>
  <si>
    <t>Педагог-организатор</t>
  </si>
  <si>
    <t>ГБОУ ОЦ им. В.Д. Ревякина</t>
  </si>
  <si>
    <t>Педагог дополнительного образования</t>
  </si>
  <si>
    <t>Учитель-логопед</t>
  </si>
  <si>
    <t>Заместитель директора по УВР</t>
  </si>
  <si>
    <t>Тьютор</t>
  </si>
  <si>
    <t>Преподаватель учебной дисциплины "Математика"</t>
  </si>
  <si>
    <t>Преподаватель учебной дисциплины "История"</t>
  </si>
  <si>
    <t>ИТОГО</t>
  </si>
  <si>
    <t>Социальный педагог</t>
  </si>
  <si>
    <t>направление деятельности</t>
  </si>
  <si>
    <t>Методист</t>
  </si>
  <si>
    <t>Итого</t>
  </si>
  <si>
    <t>Преподаватель по дисциплине "Информатика"</t>
  </si>
  <si>
    <t>ЧУ Хабад</t>
  </si>
  <si>
    <t>ГБОУ СПЛ</t>
  </si>
  <si>
    <t>СЦТКСЭ</t>
  </si>
  <si>
    <t>ГБДОУ № 21</t>
  </si>
  <si>
    <t>ГБДОУ № 112</t>
  </si>
  <si>
    <t>СОШ № 48</t>
  </si>
  <si>
    <t>ИРО</t>
  </si>
  <si>
    <t xml:space="preserve">ГБДОУ № 127 </t>
  </si>
  <si>
    <t>ШКОЛА ЭКОТЕХ+</t>
  </si>
  <si>
    <t>Инженерная школа</t>
  </si>
  <si>
    <t>Преподаватель спецдисциплин (строительство)</t>
  </si>
  <si>
    <t>Преподаватель по дисциплине "Физика"</t>
  </si>
  <si>
    <t>СМК</t>
  </si>
  <si>
    <t>Мастер п/о по профессии 54.01.01 «Исполнитель художественно -оформительских работ»</t>
  </si>
  <si>
    <t>САСТ</t>
  </si>
  <si>
    <t>ГБДОУ № 26</t>
  </si>
  <si>
    <t>Количество вакансий по состоянию на 20.06.2022</t>
  </si>
  <si>
    <t xml:space="preserve">ОЦ БК </t>
  </si>
  <si>
    <t>ГБДОУ "Акварель"</t>
  </si>
  <si>
    <t>ОЦ "Античный"</t>
  </si>
  <si>
    <t>Заместитель заведующего (по направлениям)</t>
  </si>
  <si>
    <t>Количество человек</t>
  </si>
  <si>
    <t>Количество ставок</t>
  </si>
  <si>
    <t>Количество часов</t>
  </si>
  <si>
    <t>Инструктор по физической культуре</t>
  </si>
  <si>
    <t>Учитель-дефектолог (олигофренопедагог)</t>
  </si>
  <si>
    <t>Учитель-дефектолог (тифлопедагог)</t>
  </si>
  <si>
    <t>Учитель-дефектолог (сурдопедагог)</t>
  </si>
  <si>
    <t>Педагог дополнительного образования (с указанием направления деятельности):</t>
  </si>
  <si>
    <t>Направление деятельности</t>
  </si>
  <si>
    <t xml:space="preserve">Другие ПЕДАГОГИЧЕСКИЕ вакансии </t>
  </si>
  <si>
    <t>ГБДОУ № 13</t>
  </si>
  <si>
    <t>Количество вакансий по состоянию на 01.06.2025</t>
  </si>
  <si>
    <t>Заместитель директора по ВР</t>
  </si>
  <si>
    <t>Учитель начальных классов</t>
  </si>
  <si>
    <t>Учитель русского языка и литературы</t>
  </si>
  <si>
    <t>языка народов России и литературы (указать язык)</t>
  </si>
  <si>
    <t>язык</t>
  </si>
  <si>
    <t>Учитель истории</t>
  </si>
  <si>
    <t>Учитель обществознания</t>
  </si>
  <si>
    <t>Учитель экономики, права</t>
  </si>
  <si>
    <t>Учитель информатики и ИКТ</t>
  </si>
  <si>
    <t>Учитель физики</t>
  </si>
  <si>
    <t>Учитель математики</t>
  </si>
  <si>
    <t>Учитель химии</t>
  </si>
  <si>
    <t>Учитель географии</t>
  </si>
  <si>
    <t>Учитель биологии</t>
  </si>
  <si>
    <t>Учитель английского языка</t>
  </si>
  <si>
    <t>Учитель немецкого языка</t>
  </si>
  <si>
    <t>Учитель французского языка</t>
  </si>
  <si>
    <t>Учитель испанского языка</t>
  </si>
  <si>
    <t>Учитель иного иностранного языка (указать)</t>
  </si>
  <si>
    <t>Учитель физической культуры</t>
  </si>
  <si>
    <t>Учитель труда (технологии) (девочки)</t>
  </si>
  <si>
    <t>Учитель труда (технологии) (мальчики)</t>
  </si>
  <si>
    <t>Учитель музыки и пения</t>
  </si>
  <si>
    <t>Преподаватель-организатор/учитель ОБЗР</t>
  </si>
  <si>
    <t>Учитель прочих предметов (указать)</t>
  </si>
  <si>
    <t>Предмет</t>
  </si>
  <si>
    <t>Направление</t>
  </si>
  <si>
    <t>Другие (указать)</t>
  </si>
  <si>
    <t xml:space="preserve">СОШ № 30 </t>
  </si>
  <si>
    <t xml:space="preserve">ООШ № 36 </t>
  </si>
  <si>
    <t>СПЛ</t>
  </si>
  <si>
    <t>Заместитель директора (указать направление)</t>
  </si>
  <si>
    <t>должность</t>
  </si>
  <si>
    <t>Закрепление молодых педагогов в ОУ                     (направлениям деятельности)</t>
  </si>
  <si>
    <t>естественно-научное</t>
  </si>
  <si>
    <t>социально-педагогическое</t>
  </si>
  <si>
    <t>Учитель черчения</t>
  </si>
  <si>
    <t>Учитель изобразительного искусства</t>
  </si>
  <si>
    <r>
      <t xml:space="preserve">Кол-во молодых педагогов (стаж до 3-х лет), чел. </t>
    </r>
    <r>
      <rPr>
        <b/>
        <sz val="8"/>
        <color theme="1"/>
        <rFont val="Times New Roman"/>
        <family val="1"/>
        <charset val="204"/>
      </rPr>
      <t>на 1 октября</t>
    </r>
  </si>
  <si>
    <r>
      <t xml:space="preserve">Кол-во молодых педагогов (стаж до 3-х лет), чел.  </t>
    </r>
    <r>
      <rPr>
        <b/>
        <sz val="8"/>
        <color theme="1"/>
        <rFont val="Times New Roman"/>
        <family val="1"/>
        <charset val="204"/>
      </rPr>
      <t>на 1 июня</t>
    </r>
  </si>
  <si>
    <t>Советник диреетора по воспитанию</t>
  </si>
  <si>
    <t>Педагоги дополнительного образования</t>
  </si>
  <si>
    <t>Педагог-библиотекарь</t>
  </si>
  <si>
    <t>Хореография</t>
  </si>
  <si>
    <t>туристско-краеведческая направленность</t>
  </si>
  <si>
    <t>Преподаватель учебной дисциплины "Литература"</t>
  </si>
  <si>
    <t>Преподаватель учебной дисциплины "Химия"</t>
  </si>
  <si>
    <t>Преподаватель учебной дисциплины "Биология"</t>
  </si>
  <si>
    <t>Преподаватель-организатор ОБЗР</t>
  </si>
  <si>
    <t>Закрепление молодых педагогов</t>
  </si>
  <si>
    <t>Количество часов в год</t>
  </si>
  <si>
    <t>Преподаватель</t>
  </si>
  <si>
    <t>Воспитатель коррекционной группы</t>
  </si>
  <si>
    <t>Преподаватель учебной дисциплины "География"</t>
  </si>
  <si>
    <t>Преподаватель дисциплины "Общий уход за пациентами"</t>
  </si>
  <si>
    <t>Преподаватель дисциплины "документирова-ние и контроль в профессиональ-ной деятельности медсестры"</t>
  </si>
  <si>
    <t>Преподаватель дисциплины "осуществление лечебно-диагнос-тической деятельности"</t>
  </si>
  <si>
    <t>Преподаватель дисциплины "сестринский уход за пациентами хирургического профиля"</t>
  </si>
  <si>
    <t>Преподаватель дисциплины "сестринский уход за пациентами педиатрического профиля"</t>
  </si>
  <si>
    <t>Преподаватель дисциплины "лечение пациентов неврологического. и психиатрического профиля"</t>
  </si>
  <si>
    <t>СевМК</t>
  </si>
  <si>
    <t>Мастер п/о</t>
  </si>
  <si>
    <t>Преподаватель учебной дисциплины "История России"</t>
  </si>
  <si>
    <t>Преподаватель дисциплины "Информационные технологии в профессиональной деятельности"</t>
  </si>
  <si>
    <t>Преподаватель "Информационные технологии и программирование"</t>
  </si>
  <si>
    <t>Преподаватель "Ремонт и контроль качества выполняемых ремонтных работ устройств электроснабжения и электрооборудования"</t>
  </si>
  <si>
    <t>Преподаватель "Техническое обслуживание устройств электроснабжения и электрооборудования"</t>
  </si>
  <si>
    <t>Мастер производственного "Теоретическая подготовка водителей категории В"</t>
  </si>
  <si>
    <t>Количество часов в неделю</t>
  </si>
  <si>
    <t>Преподаватель "Биология"</t>
  </si>
  <si>
    <t>Преподаватель "История"</t>
  </si>
  <si>
    <t>Мастер производственного обучения (кулинарное отделение)</t>
  </si>
  <si>
    <t>Мастер производственного обучения (торговое отделение)</t>
  </si>
  <si>
    <t>ГБДОУ № 16</t>
  </si>
  <si>
    <t>Количество часов в нед</t>
  </si>
  <si>
    <t>Преподаватель учебной дисциплины "Физическая культура"</t>
  </si>
  <si>
    <t>Преподаватель дисциплины "Строительство автомобильных дорог и аэродромов"</t>
  </si>
  <si>
    <t>Преподаватель дисциплины "Строительство зданий и сооружений"</t>
  </si>
  <si>
    <t>Преподаватель дисциплины "Архитектура"</t>
  </si>
  <si>
    <t>ЦППМСП</t>
  </si>
  <si>
    <t>робототехника, информатика, русский язык, физика</t>
  </si>
  <si>
    <t>программирование на языке Python (Java,C++ и тд), нейросети</t>
  </si>
  <si>
    <t>робототехника и беспилотные системы, инженерия (САПР,  3D моделирование)</t>
  </si>
  <si>
    <t xml:space="preserve">кибербезопасность и системное администрирование </t>
  </si>
  <si>
    <t xml:space="preserve">креативные индустрии (дизайн, видеопродакшн, блогинг и тд) </t>
  </si>
  <si>
    <t xml:space="preserve"> Робототехника </t>
  </si>
  <si>
    <t>3Д анимация</t>
  </si>
  <si>
    <t xml:space="preserve"> Data Квантум</t>
  </si>
  <si>
    <t>Аэро Квантум</t>
  </si>
  <si>
    <t>Космо квантум</t>
  </si>
  <si>
    <t xml:space="preserve">Педагог дополнительного образования художественного направления </t>
  </si>
  <si>
    <r>
      <t xml:space="preserve">Информация о штатной и фактической численности работников по состоянию </t>
    </r>
    <r>
      <rPr>
        <b/>
        <sz val="14"/>
        <color theme="1"/>
        <rFont val="Calibri"/>
        <family val="2"/>
        <charset val="204"/>
        <scheme val="minor"/>
      </rPr>
      <t>на 1 января 2026 года</t>
    </r>
  </si>
  <si>
    <t>Потребность в подготовке педагогических кадров</t>
  </si>
  <si>
    <t>Краткое наименование ОУ</t>
  </si>
  <si>
    <t>Режим работы школы</t>
  </si>
  <si>
    <t>общее количество стотрудников</t>
  </si>
  <si>
    <t>из них: педагогический состав</t>
  </si>
  <si>
    <t>из них: иных сотруников</t>
  </si>
  <si>
    <t>Количество классных руководителей</t>
  </si>
  <si>
    <t>из них: курирующих 1 (один) класс</t>
  </si>
  <si>
    <t>курирующих 2 и более классов</t>
  </si>
  <si>
    <t>Потребность в педагогических кадрах</t>
  </si>
  <si>
    <t>5-дн. неделя, указать классы</t>
  </si>
  <si>
    <t>6-дн. неделя, указать классы</t>
  </si>
  <si>
    <t>Наименование предметной области</t>
  </si>
  <si>
    <t>на 2027 год</t>
  </si>
  <si>
    <t>на 2028 год</t>
  </si>
  <si>
    <t>на 2029 год</t>
  </si>
  <si>
    <t>на 2030 год</t>
  </si>
  <si>
    <t>на 2031 год</t>
  </si>
  <si>
    <t>на 2032 год</t>
  </si>
  <si>
    <t>на 2033 год</t>
  </si>
  <si>
    <t>с 1 по 11</t>
  </si>
  <si>
    <t>учителей начальных классов</t>
  </si>
  <si>
    <t>1-11 классы</t>
  </si>
  <si>
    <t>нет</t>
  </si>
  <si>
    <t>Преподаватель практик (Ведение производственных и учебных практик (ИРО))</t>
  </si>
  <si>
    <t>Преподаватель Теоретических основ начального курса математики</t>
  </si>
  <si>
    <t>Преподаватель английского языка</t>
  </si>
  <si>
    <t>1-11</t>
  </si>
  <si>
    <t>75</t>
  </si>
  <si>
    <t>53</t>
  </si>
  <si>
    <t>22</t>
  </si>
  <si>
    <t>31</t>
  </si>
  <si>
    <t>0</t>
  </si>
  <si>
    <t>1-11 класс</t>
  </si>
  <si>
    <t>1а,1б,1в,1г, 2а, 2б, 2в, 3а, 3б, 3в,3г, 4а,4б, 4в,4г, 5а, 5б, 6а, 6б, 7а, 7б, 8а, 8б, 9а, 9б, 10а,10б,11</t>
  </si>
  <si>
    <t>Преподаватель учебной дисциплины "Родной язык и литература"</t>
  </si>
  <si>
    <t>все классы</t>
  </si>
  <si>
    <t>дошкольные группы, 1-11 классы</t>
  </si>
  <si>
    <t>китайский</t>
  </si>
  <si>
    <t>1,2,3,4,5,6,7,8,9,10,11</t>
  </si>
  <si>
    <t>внеурочная деятельность</t>
  </si>
  <si>
    <t>да</t>
  </si>
  <si>
    <t>-</t>
  </si>
  <si>
    <t>с   1 по 11 класс</t>
  </si>
  <si>
    <t>1,2,3,4,5,6,7</t>
  </si>
  <si>
    <t>8,9,10,11</t>
  </si>
  <si>
    <t>1- 11 классы</t>
  </si>
  <si>
    <t>1-е - 11-е кл</t>
  </si>
  <si>
    <t>1 кл .по 11 кл.</t>
  </si>
  <si>
    <t>с 1 по 11 классы</t>
  </si>
  <si>
    <t>8-18, 1-11 класс</t>
  </si>
  <si>
    <t>1-4,5-9,11</t>
  </si>
  <si>
    <t xml:space="preserve">Мастер производственного обучения "Повар"
</t>
  </si>
  <si>
    <t xml:space="preserve">Мастер производственного обучения "Продавец" </t>
  </si>
  <si>
    <t xml:space="preserve">Мастер производственного обучения "Официант, бармен"
</t>
  </si>
  <si>
    <t>1,2,3,4 классы</t>
  </si>
  <si>
    <t xml:space="preserve">1 — 11 </t>
  </si>
  <si>
    <t>Преподаватель учебной дисциплины "Информатика"</t>
  </si>
  <si>
    <t>Преподаватель "Химия"</t>
  </si>
  <si>
    <t xml:space="preserve">1 по 11 </t>
  </si>
  <si>
    <t>все</t>
  </si>
  <si>
    <t>1-9</t>
  </si>
  <si>
    <t>5-дн неделя, 1-11 классы</t>
  </si>
  <si>
    <t>Учитель внеуроной деятельности</t>
  </si>
  <si>
    <t xml:space="preserve">1-9 </t>
  </si>
  <si>
    <t>Все 36 классов</t>
  </si>
  <si>
    <t>Учитель информатики</t>
  </si>
  <si>
    <t>Химия</t>
  </si>
  <si>
    <t xml:space="preserve">Воспитатель
</t>
  </si>
  <si>
    <t>учтель внеурочной деятельности</t>
  </si>
  <si>
    <t xml:space="preserve">Начальное программирование в среде Scratch </t>
  </si>
  <si>
    <t>1-10 классы</t>
  </si>
  <si>
    <t>11 классы</t>
  </si>
  <si>
    <t>По безопасности; по ОВП</t>
  </si>
  <si>
    <t>Преподаватель учебной дисциплины "Русский язык"</t>
  </si>
  <si>
    <t>ВСЕ КЛАССЫ     (1 ПО 11)</t>
  </si>
  <si>
    <t>1-11 кл.</t>
  </si>
  <si>
    <t>1-4</t>
  </si>
  <si>
    <t>5-11</t>
  </si>
  <si>
    <t>1-4 классы</t>
  </si>
  <si>
    <t>5-11 классы</t>
  </si>
  <si>
    <t>1А,1Б,1В,2А,2Б,2В,3А,3Б,3В,4А,4Б,4В,5А,5Б,5В,6А,6Б,6В</t>
  </si>
  <si>
    <t>7А,7Б,8А,8Б,8В,9А,9Б,9В,10А,11А</t>
  </si>
  <si>
    <t>1кл-11кл</t>
  </si>
  <si>
    <t>1-9 классы, 10-А, 11-А</t>
  </si>
  <si>
    <t>10-Б, 11-Б (инженерные классы)</t>
  </si>
  <si>
    <t>1АБ,4АБВ,5АБВ,9АБВ,10АБ,11АБ первая смена,2АБВ,3АБВ,6АБВ,7АБВ,8АБВГ вторая смена</t>
  </si>
  <si>
    <t>1е-4е</t>
  </si>
  <si>
    <t xml:space="preserve">5-е - 11-е </t>
  </si>
  <si>
    <t>Преподаватель Физкультуры</t>
  </si>
  <si>
    <t>1-е  -  11-е классы (Всего 30 классов.)</t>
  </si>
  <si>
    <t>1аб,2аб,3аб,4аб,5абв,6абв</t>
  </si>
  <si>
    <t>7абв,8абв,9абв,10абв,11абв</t>
  </si>
  <si>
    <t>учителя</t>
  </si>
  <si>
    <t>Базовые навыки программирования</t>
  </si>
  <si>
    <t>физкультурно-спортивное</t>
  </si>
  <si>
    <t>художественное</t>
  </si>
  <si>
    <r>
      <rPr>
        <b/>
        <sz val="11"/>
        <rFont val="Calibri"/>
        <family val="2"/>
        <charset val="204"/>
        <scheme val="minor"/>
      </rPr>
      <t>39</t>
    </r>
    <r>
      <rPr>
        <sz val="11"/>
        <rFont val="Calibri"/>
        <family val="2"/>
        <charset val="204"/>
        <scheme val="minor"/>
      </rPr>
      <t xml:space="preserve">, в том числе </t>
    </r>
    <r>
      <rPr>
        <b/>
        <sz val="11"/>
        <rFont val="Calibri"/>
        <family val="2"/>
        <charset val="204"/>
        <scheme val="minor"/>
      </rPr>
      <t>3</t>
    </r>
    <r>
      <rPr>
        <sz val="11"/>
        <rFont val="Calibri"/>
        <family val="2"/>
        <charset val="204"/>
        <scheme val="minor"/>
      </rPr>
      <t xml:space="preserve"> сотрудника в отпуске по уходу за ребенком до 3 лет</t>
    </r>
  </si>
</sst>
</file>

<file path=xl/styles.xml><?xml version="1.0" encoding="utf-8"?>
<styleSheet xmlns="http://schemas.openxmlformats.org/spreadsheetml/2006/main">
  <fonts count="42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</font>
    <font>
      <sz val="8"/>
      <color rgb="FF00B05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rgb="FF00B050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charset val="204"/>
    </font>
    <font>
      <sz val="12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0"/>
    <xf numFmtId="0" fontId="34" fillId="0" borderId="0"/>
  </cellStyleXfs>
  <cellXfs count="336">
    <xf numFmtId="0" fontId="0" fillId="0" borderId="0" xfId="0"/>
    <xf numFmtId="0" fontId="0" fillId="0" borderId="1" xfId="0" applyBorder="1"/>
    <xf numFmtId="0" fontId="0" fillId="0" borderId="0" xfId="0" applyFont="1" applyAlignment="1">
      <alignment horizontal="right"/>
    </xf>
    <xf numFmtId="0" fontId="6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ill="1" applyBorder="1"/>
    <xf numFmtId="0" fontId="0" fillId="0" borderId="0" xfId="0" applyFill="1"/>
    <xf numFmtId="0" fontId="7" fillId="0" borderId="0" xfId="0" applyFont="1"/>
    <xf numFmtId="0" fontId="0" fillId="0" borderId="1" xfId="0" applyFont="1" applyFill="1" applyBorder="1"/>
    <xf numFmtId="0" fontId="0" fillId="0" borderId="0" xfId="0" applyFont="1" applyFill="1"/>
    <xf numFmtId="0" fontId="0" fillId="2" borderId="0" xfId="0" applyFill="1"/>
    <xf numFmtId="0" fontId="7" fillId="0" borderId="1" xfId="0" applyFont="1" applyFill="1" applyBorder="1"/>
    <xf numFmtId="0" fontId="10" fillId="0" borderId="1" xfId="0" applyFont="1" applyFill="1" applyBorder="1"/>
    <xf numFmtId="0" fontId="10" fillId="0" borderId="0" xfId="0" applyFont="1" applyFill="1"/>
    <xf numFmtId="0" fontId="8" fillId="0" borderId="1" xfId="0" applyFont="1" applyFill="1" applyBorder="1"/>
    <xf numFmtId="0" fontId="9" fillId="0" borderId="1" xfId="0" applyFont="1" applyFill="1" applyBorder="1"/>
    <xf numFmtId="0" fontId="12" fillId="0" borderId="1" xfId="0" applyFont="1" applyFill="1" applyBorder="1"/>
    <xf numFmtId="0" fontId="12" fillId="0" borderId="0" xfId="0" applyFont="1" applyFill="1"/>
    <xf numFmtId="0" fontId="12" fillId="0" borderId="1" xfId="0" applyFont="1" applyFill="1" applyBorder="1" applyAlignment="1">
      <alignment wrapText="1"/>
    </xf>
    <xf numFmtId="0" fontId="0" fillId="0" borderId="0" xfId="0" applyBorder="1"/>
    <xf numFmtId="0" fontId="10" fillId="3" borderId="1" xfId="0" applyFont="1" applyFill="1" applyBorder="1"/>
    <xf numFmtId="0" fontId="0" fillId="3" borderId="0" xfId="0" applyFill="1"/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16" fillId="0" borderId="1" xfId="0" applyFont="1" applyFill="1" applyBorder="1"/>
    <xf numFmtId="0" fontId="17" fillId="0" borderId="1" xfId="0" applyFont="1" applyFill="1" applyBorder="1"/>
    <xf numFmtId="0" fontId="16" fillId="0" borderId="0" xfId="0" applyFont="1"/>
    <xf numFmtId="0" fontId="18" fillId="0" borderId="1" xfId="0" applyFont="1" applyBorder="1" applyAlignment="1">
      <alignment horizontal="center" wrapText="1"/>
    </xf>
    <xf numFmtId="0" fontId="19" fillId="3" borderId="1" xfId="0" applyFont="1" applyFill="1" applyBorder="1" applyAlignment="1">
      <alignment wrapText="1"/>
    </xf>
    <xf numFmtId="0" fontId="0" fillId="3" borderId="1" xfId="0" applyFill="1" applyBorder="1"/>
    <xf numFmtId="0" fontId="16" fillId="0" borderId="5" xfId="0" applyFont="1" applyFill="1" applyBorder="1"/>
    <xf numFmtId="0" fontId="0" fillId="3" borderId="0" xfId="0" applyFont="1" applyFill="1" applyAlignment="1">
      <alignment horizontal="right"/>
    </xf>
    <xf numFmtId="0" fontId="21" fillId="0" borderId="1" xfId="0" applyFont="1" applyBorder="1" applyAlignment="1">
      <alignment horizontal="center" wrapText="1"/>
    </xf>
    <xf numFmtId="0" fontId="0" fillId="4" borderId="0" xfId="0" applyFill="1"/>
    <xf numFmtId="0" fontId="18" fillId="4" borderId="1" xfId="0" applyFont="1" applyFill="1" applyBorder="1" applyAlignment="1">
      <alignment horizontal="center" wrapText="1"/>
    </xf>
    <xf numFmtId="0" fontId="0" fillId="4" borderId="1" xfId="0" applyFill="1" applyBorder="1"/>
    <xf numFmtId="0" fontId="14" fillId="0" borderId="1" xfId="0" applyFont="1" applyBorder="1"/>
    <xf numFmtId="0" fontId="0" fillId="0" borderId="0" xfId="0" applyFont="1" applyBorder="1" applyAlignment="1">
      <alignment horizontal="center" vertical="center"/>
    </xf>
    <xf numFmtId="0" fontId="21" fillId="0" borderId="1" xfId="0" applyFont="1" applyBorder="1"/>
    <xf numFmtId="0" fontId="21" fillId="0" borderId="0" xfId="0" applyFont="1"/>
    <xf numFmtId="0" fontId="22" fillId="3" borderId="1" xfId="0" applyFont="1" applyFill="1" applyBorder="1" applyAlignment="1">
      <alignment wrapText="1"/>
    </xf>
    <xf numFmtId="0" fontId="21" fillId="3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vertical="top" wrapText="1"/>
    </xf>
    <xf numFmtId="0" fontId="16" fillId="0" borderId="3" xfId="0" applyFont="1" applyFill="1" applyBorder="1"/>
    <xf numFmtId="0" fontId="16" fillId="0" borderId="0" xfId="0" applyFont="1" applyFill="1"/>
    <xf numFmtId="0" fontId="2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5" fillId="4" borderId="1" xfId="0" applyFont="1" applyFill="1" applyBorder="1" applyAlignment="1">
      <alignment horizontal="center" wrapText="1"/>
    </xf>
    <xf numFmtId="0" fontId="21" fillId="4" borderId="1" xfId="0" applyFont="1" applyFill="1" applyBorder="1"/>
    <xf numFmtId="0" fontId="0" fillId="4" borderId="0" xfId="0" applyFont="1" applyFill="1"/>
    <xf numFmtId="0" fontId="18" fillId="3" borderId="1" xfId="0" applyFont="1" applyFill="1" applyBorder="1" applyAlignment="1">
      <alignment wrapText="1"/>
    </xf>
    <xf numFmtId="0" fontId="18" fillId="0" borderId="0" xfId="0" applyFont="1"/>
    <xf numFmtId="0" fontId="0" fillId="3" borderId="1" xfId="0" applyFont="1" applyFill="1" applyBorder="1"/>
    <xf numFmtId="0" fontId="0" fillId="3" borderId="0" xfId="0" applyFont="1" applyFill="1"/>
    <xf numFmtId="0" fontId="0" fillId="4" borderId="1" xfId="0" applyFont="1" applyFill="1" applyBorder="1"/>
    <xf numFmtId="0" fontId="16" fillId="3" borderId="1" xfId="0" applyFont="1" applyFill="1" applyBorder="1"/>
    <xf numFmtId="0" fontId="16" fillId="0" borderId="2" xfId="0" applyFont="1" applyFill="1" applyBorder="1"/>
    <xf numFmtId="0" fontId="16" fillId="0" borderId="1" xfId="0" applyFont="1" applyFill="1" applyBorder="1" applyAlignment="1">
      <alignment wrapText="1"/>
    </xf>
    <xf numFmtId="0" fontId="0" fillId="0" borderId="0" xfId="0" applyFont="1" applyBorder="1"/>
    <xf numFmtId="0" fontId="27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horizontal="right" vertical="center" wrapText="1"/>
    </xf>
    <xf numFmtId="0" fontId="0" fillId="2" borderId="0" xfId="0" applyFont="1" applyFill="1"/>
    <xf numFmtId="0" fontId="21" fillId="0" borderId="1" xfId="0" applyFont="1" applyFill="1" applyBorder="1"/>
    <xf numFmtId="0" fontId="20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0" fillId="0" borderId="2" xfId="0" applyFont="1" applyFill="1" applyBorder="1"/>
    <xf numFmtId="0" fontId="29" fillId="0" borderId="0" xfId="0" applyFont="1" applyFill="1"/>
    <xf numFmtId="0" fontId="29" fillId="0" borderId="1" xfId="0" applyFont="1" applyFill="1" applyBorder="1"/>
    <xf numFmtId="0" fontId="28" fillId="0" borderId="0" xfId="0" applyFont="1" applyBorder="1"/>
    <xf numFmtId="0" fontId="32" fillId="0" borderId="0" xfId="0" applyFont="1"/>
    <xf numFmtId="0" fontId="13" fillId="0" borderId="1" xfId="0" applyFont="1" applyFill="1" applyBorder="1" applyAlignment="1">
      <alignment wrapText="1"/>
    </xf>
    <xf numFmtId="0" fontId="0" fillId="0" borderId="2" xfId="0" applyFont="1" applyFill="1" applyBorder="1" applyAlignment="1">
      <alignment horizontal="right"/>
    </xf>
    <xf numFmtId="0" fontId="0" fillId="0" borderId="7" xfId="0" applyFont="1" applyFill="1" applyBorder="1"/>
    <xf numFmtId="0" fontId="33" fillId="0" borderId="1" xfId="0" applyFont="1" applyFill="1" applyBorder="1"/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Border="1"/>
    <xf numFmtId="0" fontId="12" fillId="5" borderId="1" xfId="0" applyFont="1" applyFill="1" applyBorder="1"/>
    <xf numFmtId="0" fontId="0" fillId="6" borderId="0" xfId="0" applyFont="1" applyFill="1"/>
    <xf numFmtId="0" fontId="0" fillId="6" borderId="0" xfId="0" applyFill="1"/>
    <xf numFmtId="0" fontId="0" fillId="6" borderId="0" xfId="0" applyFont="1" applyFill="1" applyAlignment="1">
      <alignment horizontal="right"/>
    </xf>
    <xf numFmtId="0" fontId="34" fillId="0" borderId="1" xfId="0" applyFont="1" applyBorder="1"/>
    <xf numFmtId="0" fontId="34" fillId="4" borderId="0" xfId="0" applyFont="1" applyFill="1" applyBorder="1"/>
    <xf numFmtId="0" fontId="34" fillId="0" borderId="0" xfId="0" applyFont="1" applyBorder="1"/>
    <xf numFmtId="0" fontId="35" fillId="0" borderId="1" xfId="0" applyFont="1" applyBorder="1" applyAlignment="1">
      <alignment horizontal="center" wrapText="1"/>
    </xf>
    <xf numFmtId="0" fontId="35" fillId="4" borderId="1" xfId="0" applyFont="1" applyFill="1" applyBorder="1" applyAlignment="1">
      <alignment horizontal="center" wrapText="1"/>
    </xf>
    <xf numFmtId="0" fontId="34" fillId="0" borderId="0" xfId="0" applyFont="1"/>
    <xf numFmtId="0" fontId="34" fillId="4" borderId="1" xfId="0" applyFont="1" applyFill="1" applyBorder="1"/>
    <xf numFmtId="0" fontId="34" fillId="2" borderId="1" xfId="0" applyFont="1" applyFill="1" applyBorder="1"/>
    <xf numFmtId="0" fontId="34" fillId="5" borderId="1" xfId="0" applyFont="1" applyFill="1" applyBorder="1"/>
    <xf numFmtId="0" fontId="7" fillId="5" borderId="1" xfId="0" applyFont="1" applyFill="1" applyBorder="1"/>
    <xf numFmtId="0" fontId="34" fillId="6" borderId="1" xfId="0" applyFont="1" applyFill="1" applyBorder="1"/>
    <xf numFmtId="0" fontId="7" fillId="6" borderId="1" xfId="0" applyFont="1" applyFill="1" applyBorder="1"/>
    <xf numFmtId="0" fontId="34" fillId="0" borderId="1" xfId="0" applyFont="1" applyFill="1" applyBorder="1"/>
    <xf numFmtId="0" fontId="36" fillId="0" borderId="1" xfId="0" applyFont="1" applyBorder="1"/>
    <xf numFmtId="0" fontId="18" fillId="3" borderId="1" xfId="0" applyFont="1" applyFill="1" applyBorder="1" applyAlignment="1">
      <alignment horizontal="center" wrapText="1"/>
    </xf>
    <xf numFmtId="0" fontId="8" fillId="3" borderId="1" xfId="0" applyFont="1" applyFill="1" applyBorder="1"/>
    <xf numFmtId="0" fontId="7" fillId="3" borderId="1" xfId="0" applyFont="1" applyFill="1" applyBorder="1"/>
    <xf numFmtId="0" fontId="7" fillId="3" borderId="0" xfId="0" applyFont="1" applyFill="1"/>
    <xf numFmtId="0" fontId="29" fillId="5" borderId="1" xfId="0" applyFont="1" applyFill="1" applyBorder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 wrapText="1"/>
    </xf>
    <xf numFmtId="0" fontId="37" fillId="0" borderId="1" xfId="0" applyFont="1" applyBorder="1"/>
    <xf numFmtId="0" fontId="35" fillId="3" borderId="1" xfId="0" applyFont="1" applyFill="1" applyBorder="1" applyAlignment="1">
      <alignment horizontal="center" wrapText="1"/>
    </xf>
    <xf numFmtId="0" fontId="35" fillId="6" borderId="1" xfId="0" applyFont="1" applyFill="1" applyBorder="1" applyAlignment="1">
      <alignment horizontal="center" wrapText="1"/>
    </xf>
    <xf numFmtId="0" fontId="38" fillId="3" borderId="1" xfId="0" applyFont="1" applyFill="1" applyBorder="1" applyAlignment="1">
      <alignment vertical="center" wrapText="1"/>
    </xf>
    <xf numFmtId="0" fontId="38" fillId="3" borderId="1" xfId="0" applyFont="1" applyFill="1" applyBorder="1" applyAlignment="1">
      <alignment horizontal="right" vertical="center" wrapText="1"/>
    </xf>
    <xf numFmtId="0" fontId="37" fillId="0" borderId="0" xfId="0" applyFont="1" applyBorder="1"/>
    <xf numFmtId="0" fontId="37" fillId="0" borderId="0" xfId="0" applyFont="1"/>
    <xf numFmtId="0" fontId="34" fillId="3" borderId="2" xfId="0" applyFont="1" applyFill="1" applyBorder="1"/>
    <xf numFmtId="0" fontId="34" fillId="3" borderId="0" xfId="0" applyFont="1" applyFill="1"/>
    <xf numFmtId="0" fontId="34" fillId="6" borderId="0" xfId="0" applyFont="1" applyFill="1"/>
    <xf numFmtId="0" fontId="34" fillId="3" borderId="0" xfId="0" applyFont="1" applyFill="1" applyAlignment="1">
      <alignment horizontal="right"/>
    </xf>
    <xf numFmtId="0" fontId="34" fillId="0" borderId="0" xfId="0" applyFont="1" applyAlignment="1">
      <alignment horizontal="right"/>
    </xf>
    <xf numFmtId="0" fontId="34" fillId="2" borderId="0" xfId="0" applyFont="1" applyFill="1"/>
    <xf numFmtId="0" fontId="34" fillId="6" borderId="0" xfId="0" applyFont="1" applyFill="1" applyAlignment="1">
      <alignment horizontal="right"/>
    </xf>
    <xf numFmtId="0" fontId="34" fillId="3" borderId="1" xfId="0" applyFont="1" applyFill="1" applyBorder="1"/>
    <xf numFmtId="0" fontId="7" fillId="2" borderId="2" xfId="0" applyFont="1" applyFill="1" applyBorder="1"/>
    <xf numFmtId="0" fontId="34" fillId="2" borderId="2" xfId="0" applyFont="1" applyFill="1" applyBorder="1"/>
    <xf numFmtId="0" fontId="34" fillId="6" borderId="2" xfId="0" applyFont="1" applyFill="1" applyBorder="1"/>
    <xf numFmtId="0" fontId="34" fillId="3" borderId="2" xfId="0" applyFont="1" applyFill="1" applyBorder="1" applyAlignment="1">
      <alignment horizontal="right"/>
    </xf>
    <xf numFmtId="0" fontId="34" fillId="2" borderId="2" xfId="0" applyFont="1" applyFill="1" applyBorder="1" applyAlignment="1">
      <alignment horizontal="right"/>
    </xf>
    <xf numFmtId="0" fontId="34" fillId="6" borderId="2" xfId="0" applyFont="1" applyFill="1" applyBorder="1" applyAlignment="1">
      <alignment horizontal="right"/>
    </xf>
    <xf numFmtId="0" fontId="34" fillId="2" borderId="7" xfId="0" applyFont="1" applyFill="1" applyBorder="1"/>
    <xf numFmtId="0" fontId="34" fillId="2" borderId="0" xfId="0" applyFont="1" applyFill="1" applyBorder="1"/>
    <xf numFmtId="0" fontId="7" fillId="5" borderId="1" xfId="0" applyFont="1" applyFill="1" applyBorder="1" applyAlignment="1">
      <alignment horizontal="right"/>
    </xf>
    <xf numFmtId="0" fontId="7" fillId="5" borderId="1" xfId="0" applyFont="1" applyFill="1" applyBorder="1" applyAlignment="1">
      <alignment wrapText="1"/>
    </xf>
    <xf numFmtId="0" fontId="7" fillId="6" borderId="1" xfId="0" applyFont="1" applyFill="1" applyBorder="1" applyAlignment="1">
      <alignment horizontal="right"/>
    </xf>
    <xf numFmtId="0" fontId="7" fillId="5" borderId="0" xfId="0" applyFont="1" applyFill="1" applyBorder="1"/>
    <xf numFmtId="0" fontId="7" fillId="6" borderId="1" xfId="0" applyFont="1" applyFill="1" applyBorder="1" applyAlignment="1">
      <alignment wrapText="1"/>
    </xf>
    <xf numFmtId="0" fontId="7" fillId="6" borderId="0" xfId="0" applyFont="1" applyFill="1" applyBorder="1"/>
    <xf numFmtId="0" fontId="7" fillId="3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7" fillId="0" borderId="0" xfId="0" applyFont="1" applyFill="1" applyBorder="1"/>
    <xf numFmtId="0" fontId="7" fillId="5" borderId="1" xfId="0" applyNumberFormat="1" applyFont="1" applyFill="1" applyBorder="1"/>
    <xf numFmtId="0" fontId="7" fillId="5" borderId="1" xfId="0" applyNumberFormat="1" applyFont="1" applyFill="1" applyBorder="1" applyAlignment="1">
      <alignment horizontal="right"/>
    </xf>
    <xf numFmtId="0" fontId="7" fillId="5" borderId="1" xfId="0" applyFont="1" applyFill="1" applyBorder="1" applyAlignment="1">
      <alignment horizontal="right" wrapText="1"/>
    </xf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4" fillId="3" borderId="1" xfId="0" applyFont="1" applyFill="1" applyBorder="1" applyAlignment="1">
      <alignment horizontal="right"/>
    </xf>
    <xf numFmtId="0" fontId="34" fillId="0" borderId="1" xfId="0" applyFont="1" applyFill="1" applyBorder="1" applyAlignment="1">
      <alignment horizontal="right"/>
    </xf>
    <xf numFmtId="0" fontId="34" fillId="6" borderId="1" xfId="0" applyFont="1" applyFill="1" applyBorder="1" applyAlignment="1">
      <alignment horizontal="right"/>
    </xf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7" fillId="0" borderId="2" xfId="0" applyFont="1" applyFill="1" applyBorder="1"/>
    <xf numFmtId="0" fontId="7" fillId="3" borderId="2" xfId="0" applyFont="1" applyFill="1" applyBorder="1"/>
    <xf numFmtId="0" fontId="7" fillId="6" borderId="2" xfId="0" applyFont="1" applyFill="1" applyBorder="1"/>
    <xf numFmtId="0" fontId="7" fillId="3" borderId="2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7" fillId="6" borderId="2" xfId="0" applyFont="1" applyFill="1" applyBorder="1" applyAlignment="1">
      <alignment horizontal="right"/>
    </xf>
    <xf numFmtId="0" fontId="34" fillId="5" borderId="1" xfId="0" applyFont="1" applyFill="1" applyBorder="1" applyAlignment="1">
      <alignment horizontal="right"/>
    </xf>
    <xf numFmtId="0" fontId="7" fillId="5" borderId="4" xfId="0" applyFont="1" applyFill="1" applyBorder="1"/>
    <xf numFmtId="0" fontId="7" fillId="5" borderId="3" xfId="0" applyFont="1" applyFill="1" applyBorder="1"/>
    <xf numFmtId="0" fontId="7" fillId="6" borderId="5" xfId="0" applyFont="1" applyFill="1" applyBorder="1"/>
    <xf numFmtId="0" fontId="34" fillId="6" borderId="5" xfId="0" applyFont="1" applyFill="1" applyBorder="1"/>
    <xf numFmtId="0" fontId="34" fillId="6" borderId="5" xfId="0" applyFont="1" applyFill="1" applyBorder="1" applyAlignment="1">
      <alignment horizontal="right"/>
    </xf>
    <xf numFmtId="0" fontId="7" fillId="0" borderId="1" xfId="0" applyFont="1" applyBorder="1"/>
    <xf numFmtId="0" fontId="34" fillId="0" borderId="1" xfId="0" applyFont="1" applyBorder="1" applyAlignment="1">
      <alignment horizontal="right"/>
    </xf>
    <xf numFmtId="0" fontId="8" fillId="0" borderId="1" xfId="0" applyFont="1" applyBorder="1"/>
    <xf numFmtId="0" fontId="8" fillId="6" borderId="1" xfId="0" applyFont="1" applyFill="1" applyBorder="1"/>
    <xf numFmtId="0" fontId="29" fillId="5" borderId="0" xfId="0" applyFont="1" applyFill="1"/>
    <xf numFmtId="0" fontId="7" fillId="0" borderId="1" xfId="0" applyFont="1" applyFill="1" applyBorder="1" applyAlignment="1">
      <alignment wrapText="1"/>
    </xf>
    <xf numFmtId="0" fontId="34" fillId="5" borderId="0" xfId="0" applyFont="1" applyFill="1"/>
    <xf numFmtId="0" fontId="7" fillId="0" borderId="1" xfId="0" applyNumberFormat="1" applyFont="1" applyFill="1" applyBorder="1"/>
    <xf numFmtId="0" fontId="7" fillId="0" borderId="1" xfId="0" applyNumberFormat="1" applyFont="1" applyFill="1" applyBorder="1" applyAlignment="1">
      <alignment horizontal="right"/>
    </xf>
    <xf numFmtId="0" fontId="7" fillId="0" borderId="5" xfId="0" applyFont="1" applyFill="1" applyBorder="1"/>
    <xf numFmtId="0" fontId="7" fillId="5" borderId="5" xfId="0" applyFont="1" applyFill="1" applyBorder="1"/>
    <xf numFmtId="0" fontId="34" fillId="5" borderId="5" xfId="0" applyFont="1" applyFill="1" applyBorder="1"/>
    <xf numFmtId="0" fontId="34" fillId="5" borderId="5" xfId="0" applyFont="1" applyFill="1" applyBorder="1" applyAlignment="1">
      <alignment horizontal="right"/>
    </xf>
    <xf numFmtId="0" fontId="7" fillId="0" borderId="0" xfId="0" applyFont="1" applyFill="1"/>
    <xf numFmtId="0" fontId="7" fillId="5" borderId="0" xfId="0" applyFont="1" applyFill="1"/>
    <xf numFmtId="0" fontId="7" fillId="5" borderId="2" xfId="0" applyFont="1" applyFill="1" applyBorder="1" applyAlignment="1">
      <alignment wrapText="1"/>
    </xf>
    <xf numFmtId="0" fontId="7" fillId="5" borderId="2" xfId="0" applyFont="1" applyFill="1" applyBorder="1"/>
    <xf numFmtId="0" fontId="7" fillId="0" borderId="13" xfId="0" applyFont="1" applyFill="1" applyBorder="1" applyAlignment="1">
      <alignment wrapText="1"/>
    </xf>
    <xf numFmtId="0" fontId="7" fillId="3" borderId="13" xfId="0" applyFont="1" applyFill="1" applyBorder="1" applyAlignment="1">
      <alignment wrapText="1"/>
    </xf>
    <xf numFmtId="0" fontId="7" fillId="0" borderId="13" xfId="0" applyFont="1" applyFill="1" applyBorder="1"/>
    <xf numFmtId="0" fontId="7" fillId="3" borderId="13" xfId="0" applyFont="1" applyFill="1" applyBorder="1"/>
    <xf numFmtId="0" fontId="7" fillId="3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7" fillId="6" borderId="0" xfId="0" applyFont="1" applyFill="1"/>
    <xf numFmtId="0" fontId="39" fillId="0" borderId="1" xfId="0" applyFont="1" applyFill="1" applyBorder="1" applyAlignment="1">
      <alignment vertical="top" wrapText="1"/>
    </xf>
    <xf numFmtId="0" fontId="7" fillId="0" borderId="3" xfId="0" applyFont="1" applyFill="1" applyBorder="1"/>
    <xf numFmtId="0" fontId="7" fillId="0" borderId="7" xfId="0" applyFont="1" applyFill="1" applyBorder="1"/>
    <xf numFmtId="0" fontId="7" fillId="0" borderId="4" xfId="0" applyFont="1" applyFill="1" applyBorder="1"/>
    <xf numFmtId="0" fontId="39" fillId="5" borderId="1" xfId="0" applyFont="1" applyFill="1" applyBorder="1" applyAlignment="1">
      <alignment vertical="top" wrapText="1"/>
    </xf>
    <xf numFmtId="0" fontId="39" fillId="6" borderId="1" xfId="0" applyFont="1" applyFill="1" applyBorder="1" applyAlignment="1">
      <alignment vertical="top" wrapText="1"/>
    </xf>
    <xf numFmtId="0" fontId="7" fillId="6" borderId="3" xfId="0" applyFont="1" applyFill="1" applyBorder="1"/>
    <xf numFmtId="0" fontId="12" fillId="5" borderId="0" xfId="0" applyFont="1" applyFill="1"/>
    <xf numFmtId="0" fontId="1" fillId="0" borderId="1" xfId="0" applyFont="1" applyFill="1" applyBorder="1" applyAlignment="1">
      <alignment vertical="top" wrapText="1"/>
    </xf>
    <xf numFmtId="0" fontId="40" fillId="0" borderId="1" xfId="0" applyFont="1" applyFill="1" applyBorder="1" applyAlignment="1">
      <alignment wrapText="1"/>
    </xf>
    <xf numFmtId="0" fontId="40" fillId="6" borderId="1" xfId="0" applyFont="1" applyFill="1" applyBorder="1" applyAlignment="1">
      <alignment wrapText="1"/>
    </xf>
    <xf numFmtId="0" fontId="1" fillId="5" borderId="1" xfId="0" applyFont="1" applyFill="1" applyBorder="1" applyAlignment="1">
      <alignment vertical="top" wrapText="1"/>
    </xf>
    <xf numFmtId="0" fontId="0" fillId="0" borderId="1" xfId="0" applyFont="1" applyBorder="1" applyAlignment="1"/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/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/>
    <xf numFmtId="0" fontId="5" fillId="0" borderId="1" xfId="0" applyFont="1" applyBorder="1" applyAlignment="1"/>
    <xf numFmtId="0" fontId="2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1" xfId="0" applyBorder="1" applyAlignment="1"/>
    <xf numFmtId="0" fontId="5" fillId="0" borderId="4" xfId="0" applyFont="1" applyBorder="1" applyAlignment="1">
      <alignment horizont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5" fillId="5" borderId="1" xfId="0" applyFont="1" applyFill="1" applyBorder="1" applyAlignment="1">
      <alignment horizontal="center" wrapText="1"/>
    </xf>
    <xf numFmtId="0" fontId="0" fillId="5" borderId="0" xfId="0" applyFont="1" applyFill="1"/>
    <xf numFmtId="0" fontId="16" fillId="5" borderId="1" xfId="0" applyFont="1" applyFill="1" applyBorder="1"/>
    <xf numFmtId="0" fontId="33" fillId="5" borderId="1" xfId="0" applyFont="1" applyFill="1" applyBorder="1"/>
    <xf numFmtId="0" fontId="17" fillId="5" borderId="1" xfId="0" applyFont="1" applyFill="1" applyBorder="1"/>
    <xf numFmtId="0" fontId="0" fillId="5" borderId="0" xfId="0" applyFill="1"/>
    <xf numFmtId="0" fontId="34" fillId="0" borderId="2" xfId="0" applyFont="1" applyBorder="1" applyAlignment="1">
      <alignment horizontal="center" wrapText="1"/>
    </xf>
    <xf numFmtId="0" fontId="41" fillId="0" borderId="0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wrapText="1"/>
    </xf>
    <xf numFmtId="0" fontId="34" fillId="0" borderId="1" xfId="0" applyFont="1" applyBorder="1" applyAlignment="1">
      <alignment wrapText="1"/>
    </xf>
    <xf numFmtId="0" fontId="34" fillId="0" borderId="0" xfId="0" applyFont="1" applyBorder="1" applyAlignment="1">
      <alignment wrapText="1"/>
    </xf>
    <xf numFmtId="16" fontId="34" fillId="0" borderId="1" xfId="0" applyNumberFormat="1" applyFont="1" applyBorder="1"/>
    <xf numFmtId="0" fontId="34" fillId="0" borderId="1" xfId="0" applyFont="1" applyBorder="1" applyAlignment="1">
      <alignment horizontal="center"/>
    </xf>
    <xf numFmtId="49" fontId="34" fillId="0" borderId="1" xfId="0" applyNumberFormat="1" applyFont="1" applyBorder="1" applyAlignment="1">
      <alignment wrapText="1"/>
    </xf>
    <xf numFmtId="1" fontId="34" fillId="0" borderId="1" xfId="0" applyNumberFormat="1" applyFont="1" applyBorder="1"/>
    <xf numFmtId="1" fontId="34" fillId="0" borderId="1" xfId="0" applyNumberFormat="1" applyFont="1" applyBorder="1" applyAlignment="1">
      <alignment wrapText="1"/>
    </xf>
    <xf numFmtId="49" fontId="34" fillId="0" borderId="1" xfId="0" applyNumberFormat="1" applyFont="1" applyBorder="1"/>
    <xf numFmtId="0" fontId="34" fillId="0" borderId="1" xfId="0" applyFont="1" applyBorder="1" applyAlignment="1">
      <alignment horizontal="center" wrapText="1"/>
    </xf>
    <xf numFmtId="16" fontId="34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vertical="center"/>
    </xf>
    <xf numFmtId="2" fontId="34" fillId="0" borderId="1" xfId="0" applyNumberFormat="1" applyFont="1" applyBorder="1"/>
    <xf numFmtId="49" fontId="7" fillId="0" borderId="15" xfId="2" applyNumberFormat="1" applyFont="1" applyBorder="1" applyAlignment="1"/>
    <xf numFmtId="0" fontId="7" fillId="0" borderId="15" xfId="2" applyFont="1" applyBorder="1" applyAlignment="1"/>
    <xf numFmtId="16" fontId="34" fillId="0" borderId="1" xfId="0" applyNumberFormat="1" applyFont="1" applyBorder="1" applyAlignment="1">
      <alignment horizontal="center" wrapText="1"/>
    </xf>
    <xf numFmtId="2" fontId="34" fillId="0" borderId="1" xfId="0" applyNumberFormat="1" applyFont="1" applyBorder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vertical="center" wrapText="1"/>
    </xf>
    <xf numFmtId="0" fontId="34" fillId="0" borderId="14" xfId="0" applyFont="1" applyBorder="1"/>
    <xf numFmtId="0" fontId="34" fillId="0" borderId="1" xfId="0" applyFont="1" applyBorder="1" applyAlignment="1" applyProtection="1"/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4;&#1083;&#1077;&#1075;/Downloads/&#1057;&#1054;&#1064;%20&#8470;%203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акансии+Молодые педагоги"/>
      <sheetName val="Режим работы"/>
    </sheetNames>
    <sheetDataSet>
      <sheetData sheetId="0" refreshError="1"/>
      <sheetData sheetId="1">
        <row r="8">
          <cell r="B8">
            <v>48</v>
          </cell>
          <cell r="C8">
            <v>0</v>
          </cell>
          <cell r="D8">
            <v>99</v>
          </cell>
          <cell r="E8">
            <v>74</v>
          </cell>
          <cell r="F8">
            <v>25</v>
          </cell>
          <cell r="G8">
            <v>48</v>
          </cell>
          <cell r="H8">
            <v>48</v>
          </cell>
          <cell r="I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86"/>
  <sheetViews>
    <sheetView zoomScale="80" zoomScaleNormal="80" workbookViewId="0">
      <pane xSplit="8" ySplit="10" topLeftCell="AP71" activePane="bottomRight" state="frozen"/>
      <selection pane="topRight" activeCell="I1" sqref="I1"/>
      <selection pane="bottomLeft" activeCell="A10" sqref="A10"/>
      <selection pane="bottomRight" activeCell="A75" sqref="A75:XFD75"/>
    </sheetView>
  </sheetViews>
  <sheetFormatPr defaultRowHeight="15"/>
  <cols>
    <col min="1" max="1" width="13.85546875" style="25" customWidth="1"/>
    <col min="2" max="2" width="10.7109375" style="23" customWidth="1"/>
    <col min="3" max="4" width="10.85546875" customWidth="1"/>
    <col min="5" max="5" width="11.28515625" style="23" customWidth="1"/>
    <col min="6" max="6" width="10.7109375" style="23" customWidth="1"/>
    <col min="7" max="7" width="10.28515625" customWidth="1"/>
    <col min="8" max="8" width="10" customWidth="1"/>
    <col min="9" max="9" width="10.42578125" style="23" customWidth="1"/>
    <col min="10" max="11" width="10.140625" customWidth="1"/>
    <col min="12" max="12" width="10.28515625" style="23" customWidth="1"/>
    <col min="13" max="13" width="10.5703125" customWidth="1"/>
    <col min="14" max="14" width="11.7109375" customWidth="1"/>
    <col min="15" max="15" width="11.7109375" style="23" customWidth="1"/>
    <col min="16" max="17" width="11.7109375" customWidth="1"/>
    <col min="18" max="18" width="11.7109375" style="23" customWidth="1"/>
    <col min="19" max="19" width="10.28515625" customWidth="1"/>
    <col min="20" max="20" width="10.5703125" customWidth="1"/>
    <col min="21" max="21" width="10.28515625" style="23" customWidth="1"/>
    <col min="22" max="22" width="10" customWidth="1"/>
    <col min="23" max="23" width="10.28515625" customWidth="1"/>
    <col min="24" max="24" width="10.140625" style="23" customWidth="1"/>
    <col min="25" max="25" width="10.140625" customWidth="1"/>
    <col min="26" max="26" width="10" customWidth="1"/>
    <col min="27" max="27" width="14.140625" style="23" customWidth="1"/>
    <col min="28" max="28" width="10" customWidth="1"/>
    <col min="29" max="29" width="10.140625" customWidth="1"/>
    <col min="30" max="30" width="10.140625" style="23" customWidth="1"/>
    <col min="31" max="31" width="10.5703125" customWidth="1"/>
    <col min="32" max="32" width="10" customWidth="1"/>
    <col min="33" max="33" width="10.42578125" style="23" customWidth="1"/>
    <col min="34" max="34" width="10" customWidth="1"/>
    <col min="35" max="35" width="10.28515625" customWidth="1"/>
    <col min="36" max="36" width="10.28515625" style="23" customWidth="1"/>
    <col min="37" max="37" width="10.42578125" customWidth="1"/>
    <col min="38" max="38" width="10" customWidth="1"/>
    <col min="39" max="39" width="10.7109375" style="23" customWidth="1"/>
    <col min="40" max="40" width="10.28515625" customWidth="1"/>
    <col min="41" max="41" width="10.140625" customWidth="1"/>
    <col min="42" max="42" width="10.28515625" style="23" customWidth="1"/>
    <col min="43" max="43" width="10.140625" customWidth="1"/>
    <col min="44" max="44" width="10" customWidth="1"/>
    <col min="45" max="45" width="10" style="23" customWidth="1"/>
    <col min="46" max="46" width="10" customWidth="1"/>
    <col min="47" max="47" width="10.140625" customWidth="1"/>
    <col min="48" max="48" width="10" style="23" customWidth="1"/>
    <col min="49" max="49" width="10.140625" customWidth="1"/>
    <col min="50" max="50" width="10.28515625" customWidth="1"/>
    <col min="51" max="51" width="13.85546875" style="23" customWidth="1"/>
    <col min="52" max="52" width="10" style="23" customWidth="1"/>
    <col min="53" max="53" width="10.28515625" customWidth="1"/>
    <col min="54" max="54" width="10.140625" customWidth="1"/>
    <col min="55" max="55" width="11.5703125" style="23" customWidth="1"/>
    <col min="57" max="57" width="10.42578125" bestFit="1" customWidth="1"/>
    <col min="58" max="58" width="10.5703125" style="35" customWidth="1"/>
    <col min="59" max="59" width="10.5703125" customWidth="1"/>
  </cols>
  <sheetData>
    <row r="1" spans="1:59" s="25" customFormat="1" ht="29.25" customHeight="1">
      <c r="A1" s="204" t="s">
        <v>0</v>
      </c>
      <c r="B1" s="209" t="s">
        <v>174</v>
      </c>
      <c r="C1" s="210"/>
      <c r="D1" s="210"/>
      <c r="E1" s="211"/>
      <c r="F1" s="208" t="s">
        <v>125</v>
      </c>
      <c r="G1" s="208"/>
      <c r="H1" s="208"/>
      <c r="I1" s="212" t="s">
        <v>151</v>
      </c>
      <c r="J1" s="213"/>
      <c r="K1" s="214"/>
      <c r="L1" s="215" t="s">
        <v>1</v>
      </c>
      <c r="M1" s="216"/>
      <c r="N1" s="217"/>
      <c r="O1" s="215" t="s">
        <v>239</v>
      </c>
      <c r="P1" s="216"/>
      <c r="Q1" s="217"/>
      <c r="R1" s="215" t="s">
        <v>138</v>
      </c>
      <c r="S1" s="216"/>
      <c r="T1" s="217"/>
      <c r="U1" s="212" t="s">
        <v>178</v>
      </c>
      <c r="V1" s="213"/>
      <c r="W1" s="214"/>
      <c r="X1" s="207" t="s">
        <v>139</v>
      </c>
      <c r="Y1" s="207"/>
      <c r="Z1" s="207"/>
      <c r="AA1" s="215" t="s">
        <v>140</v>
      </c>
      <c r="AB1" s="216"/>
      <c r="AC1" s="217"/>
      <c r="AD1" s="215" t="s">
        <v>149</v>
      </c>
      <c r="AE1" s="216"/>
      <c r="AF1" s="217"/>
      <c r="AG1" s="215" t="s">
        <v>143</v>
      </c>
      <c r="AH1" s="216"/>
      <c r="AI1" s="217"/>
      <c r="AJ1" s="212" t="s">
        <v>179</v>
      </c>
      <c r="AK1" s="213"/>
      <c r="AL1" s="214"/>
      <c r="AM1" s="215" t="s">
        <v>180</v>
      </c>
      <c r="AN1" s="216"/>
      <c r="AO1" s="217"/>
      <c r="AP1" s="212" t="s">
        <v>181</v>
      </c>
      <c r="AQ1" s="213"/>
      <c r="AR1" s="214"/>
      <c r="AS1" s="206" t="s">
        <v>145</v>
      </c>
      <c r="AT1" s="206"/>
      <c r="AU1" s="206"/>
      <c r="AV1" s="215" t="s">
        <v>182</v>
      </c>
      <c r="AW1" s="216"/>
      <c r="AX1" s="216"/>
      <c r="AY1" s="217"/>
      <c r="AZ1" s="203" t="s">
        <v>184</v>
      </c>
      <c r="BA1" s="203"/>
      <c r="BB1" s="203"/>
      <c r="BC1" s="203"/>
      <c r="BF1" s="53"/>
    </row>
    <row r="2" spans="1:59" s="55" customFormat="1" ht="38.25" customHeight="1">
      <c r="A2" s="205"/>
      <c r="B2" s="98" t="s">
        <v>175</v>
      </c>
      <c r="C2" s="29" t="s">
        <v>176</v>
      </c>
      <c r="D2" s="29" t="s">
        <v>177</v>
      </c>
      <c r="E2" s="54" t="s">
        <v>150</v>
      </c>
      <c r="F2" s="98" t="s">
        <v>175</v>
      </c>
      <c r="G2" s="29" t="s">
        <v>176</v>
      </c>
      <c r="H2" s="29" t="s">
        <v>177</v>
      </c>
      <c r="I2" s="98" t="s">
        <v>175</v>
      </c>
      <c r="J2" s="29" t="s">
        <v>176</v>
      </c>
      <c r="K2" s="29" t="s">
        <v>177</v>
      </c>
      <c r="L2" s="98" t="s">
        <v>175</v>
      </c>
      <c r="M2" s="29" t="s">
        <v>176</v>
      </c>
      <c r="N2" s="29" t="s">
        <v>177</v>
      </c>
      <c r="O2" s="98" t="s">
        <v>175</v>
      </c>
      <c r="P2" s="29" t="s">
        <v>176</v>
      </c>
      <c r="Q2" s="29" t="s">
        <v>177</v>
      </c>
      <c r="R2" s="98" t="s">
        <v>175</v>
      </c>
      <c r="S2" s="29" t="s">
        <v>176</v>
      </c>
      <c r="T2" s="29" t="s">
        <v>177</v>
      </c>
      <c r="U2" s="98" t="s">
        <v>175</v>
      </c>
      <c r="V2" s="29" t="s">
        <v>176</v>
      </c>
      <c r="W2" s="29" t="s">
        <v>177</v>
      </c>
      <c r="X2" s="98" t="s">
        <v>175</v>
      </c>
      <c r="Y2" s="29" t="s">
        <v>176</v>
      </c>
      <c r="Z2" s="29" t="s">
        <v>177</v>
      </c>
      <c r="AA2" s="98" t="s">
        <v>175</v>
      </c>
      <c r="AB2" s="29" t="s">
        <v>176</v>
      </c>
      <c r="AC2" s="29" t="s">
        <v>177</v>
      </c>
      <c r="AD2" s="98" t="s">
        <v>175</v>
      </c>
      <c r="AE2" s="29" t="s">
        <v>176</v>
      </c>
      <c r="AF2" s="29" t="s">
        <v>177</v>
      </c>
      <c r="AG2" s="98" t="s">
        <v>175</v>
      </c>
      <c r="AH2" s="29" t="s">
        <v>176</v>
      </c>
      <c r="AI2" s="29" t="s">
        <v>177</v>
      </c>
      <c r="AJ2" s="98" t="s">
        <v>175</v>
      </c>
      <c r="AK2" s="29" t="s">
        <v>176</v>
      </c>
      <c r="AL2" s="29" t="s">
        <v>177</v>
      </c>
      <c r="AM2" s="98" t="s">
        <v>175</v>
      </c>
      <c r="AN2" s="29" t="s">
        <v>176</v>
      </c>
      <c r="AO2" s="29" t="s">
        <v>177</v>
      </c>
      <c r="AP2" s="98" t="s">
        <v>175</v>
      </c>
      <c r="AQ2" s="29" t="s">
        <v>176</v>
      </c>
      <c r="AR2" s="29" t="s">
        <v>177</v>
      </c>
      <c r="AS2" s="98" t="s">
        <v>175</v>
      </c>
      <c r="AT2" s="29" t="s">
        <v>176</v>
      </c>
      <c r="AU2" s="29" t="s">
        <v>177</v>
      </c>
      <c r="AV2" s="98" t="s">
        <v>175</v>
      </c>
      <c r="AW2" s="29" t="s">
        <v>176</v>
      </c>
      <c r="AX2" s="29" t="s">
        <v>177</v>
      </c>
      <c r="AY2" s="54" t="s">
        <v>183</v>
      </c>
      <c r="AZ2" s="98" t="s">
        <v>175</v>
      </c>
      <c r="BA2" s="29" t="s">
        <v>176</v>
      </c>
      <c r="BB2" s="29" t="s">
        <v>177</v>
      </c>
      <c r="BC2" s="54" t="s">
        <v>183</v>
      </c>
      <c r="BE2" s="29" t="s">
        <v>175</v>
      </c>
      <c r="BF2" s="36" t="s">
        <v>176</v>
      </c>
      <c r="BG2" s="29" t="s">
        <v>177</v>
      </c>
    </row>
    <row r="3" spans="1:59" s="11" customFormat="1" ht="17.25" customHeight="1">
      <c r="A3" s="26"/>
      <c r="B3" s="59"/>
      <c r="C3" s="26"/>
      <c r="D3" s="26"/>
      <c r="E3" s="56"/>
      <c r="F3" s="57"/>
      <c r="I3" s="57"/>
      <c r="L3" s="57"/>
      <c r="O3" s="57"/>
      <c r="R3" s="57"/>
      <c r="U3" s="57"/>
      <c r="X3" s="57"/>
      <c r="AA3" s="57"/>
      <c r="AD3" s="57"/>
      <c r="AG3" s="57"/>
      <c r="AJ3" s="57"/>
      <c r="AM3" s="57"/>
      <c r="AP3" s="57"/>
      <c r="AS3" s="57"/>
      <c r="AV3" s="57"/>
      <c r="AY3" s="57"/>
      <c r="AZ3" s="57"/>
      <c r="BC3" s="57"/>
      <c r="BE3" s="10"/>
      <c r="BF3" s="58"/>
      <c r="BG3" s="10"/>
    </row>
    <row r="4" spans="1:59" s="180" customFormat="1">
      <c r="A4" s="13" t="s">
        <v>155</v>
      </c>
      <c r="B4" s="100"/>
      <c r="C4" s="13"/>
      <c r="D4" s="13"/>
      <c r="E4" s="13"/>
      <c r="F4" s="100"/>
      <c r="G4" s="13"/>
      <c r="H4" s="13"/>
      <c r="I4" s="100"/>
      <c r="J4" s="13"/>
      <c r="K4" s="13"/>
      <c r="L4" s="100">
        <v>1</v>
      </c>
      <c r="M4" s="13">
        <v>1</v>
      </c>
      <c r="N4" s="13">
        <v>36</v>
      </c>
      <c r="O4" s="100"/>
      <c r="P4" s="13"/>
      <c r="Q4" s="13"/>
      <c r="R4" s="100"/>
      <c r="S4" s="13"/>
      <c r="T4" s="13"/>
      <c r="U4" s="100"/>
      <c r="V4" s="13"/>
      <c r="W4" s="13"/>
      <c r="X4" s="100"/>
      <c r="Y4" s="13"/>
      <c r="Z4" s="13"/>
      <c r="AA4" s="100"/>
      <c r="AB4" s="13"/>
      <c r="AC4" s="13"/>
      <c r="AD4" s="100"/>
      <c r="AE4" s="13"/>
      <c r="AF4" s="13"/>
      <c r="AG4" s="100"/>
      <c r="AH4" s="13"/>
      <c r="AI4" s="13"/>
      <c r="AJ4" s="100"/>
      <c r="AK4" s="13"/>
      <c r="AL4" s="13"/>
      <c r="AM4" s="100"/>
      <c r="AN4" s="13"/>
      <c r="AO4" s="13"/>
      <c r="AP4" s="100"/>
      <c r="AQ4" s="13"/>
      <c r="AR4" s="13"/>
      <c r="AS4" s="100"/>
      <c r="AT4" s="13"/>
      <c r="AU4" s="13"/>
      <c r="AV4" s="100"/>
      <c r="AW4" s="13"/>
      <c r="AX4" s="13"/>
      <c r="AY4" s="13"/>
      <c r="AZ4" s="100"/>
      <c r="BA4" s="13"/>
      <c r="BB4" s="13"/>
      <c r="BC4" s="13"/>
      <c r="BE4" s="13">
        <f>SUM(B4,F4,I4,L4,O4,R4,U4,X4,AA4,AD4,AG4,AJ4,AM4,AP4,AS4,AV4,AZ4)</f>
        <v>1</v>
      </c>
      <c r="BF4" s="13">
        <f>SUM(C4,G4,J4,M4,P4,S4,V4,Y4,AB4,AE4,AH4,AK4,AN4,AQ4,AT4,AW4,BA4)</f>
        <v>1</v>
      </c>
      <c r="BG4" s="13">
        <f>SUM(D4,H4,K4,N4,Q4,T4,W4,Z4,AC4,AF4,AI4,AL4,AO4,AR4,AU4,AX4,BB4)</f>
        <v>36</v>
      </c>
    </row>
    <row r="5" spans="1:59" s="181" customFormat="1" ht="16.5" customHeight="1">
      <c r="A5" s="130" t="s">
        <v>171</v>
      </c>
      <c r="B5" s="130"/>
      <c r="C5" s="130"/>
      <c r="D5" s="130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E5" s="93">
        <f t="shared" ref="BE5:BE68" si="0">SUM(B5,F5,I5,L5,O5,R5,U5,X5,AA5,AD5,AG5,AJ5,AM5,AP5,AS5,AV5,AZ5)</f>
        <v>0</v>
      </c>
      <c r="BF5" s="93">
        <f t="shared" ref="BF5:BF68" si="1">SUM(C5,G5,J5,M5,P5,S5,V5,Y5,AB5,AE5,AH5,AK5,AN5,AQ5,AT5,AW5,BA5)</f>
        <v>0</v>
      </c>
      <c r="BG5" s="93">
        <f t="shared" ref="BG5:BG68" si="2">SUM(D5,H5,K5,N5,Q5,T5,W5,Z5,AC5,AF5,AI5,AL5,AO5,AR5,AU5,AX5,BB5)</f>
        <v>0</v>
      </c>
    </row>
    <row r="6" spans="1:59" s="181" customFormat="1" ht="30.75" customHeight="1">
      <c r="A6" s="182" t="s">
        <v>141</v>
      </c>
      <c r="B6" s="182"/>
      <c r="C6" s="182"/>
      <c r="D6" s="182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E6" s="183">
        <f t="shared" si="0"/>
        <v>0</v>
      </c>
      <c r="BF6" s="183">
        <f t="shared" si="1"/>
        <v>0</v>
      </c>
      <c r="BG6" s="183">
        <f t="shared" si="2"/>
        <v>0</v>
      </c>
    </row>
    <row r="7" spans="1:59" s="93" customFormat="1" ht="30.75" customHeight="1">
      <c r="A7" s="130" t="s">
        <v>162</v>
      </c>
      <c r="B7" s="130"/>
      <c r="C7" s="130"/>
      <c r="D7" s="130"/>
      <c r="BE7" s="93">
        <f t="shared" si="0"/>
        <v>0</v>
      </c>
      <c r="BF7" s="93">
        <f t="shared" si="1"/>
        <v>0</v>
      </c>
      <c r="BG7" s="93">
        <f t="shared" si="2"/>
        <v>0</v>
      </c>
    </row>
    <row r="8" spans="1:59" s="93" customFormat="1" ht="15.75" customHeight="1">
      <c r="A8" s="130" t="s">
        <v>97</v>
      </c>
      <c r="B8" s="130"/>
      <c r="C8" s="130"/>
      <c r="D8" s="130"/>
      <c r="BE8" s="93">
        <f t="shared" si="0"/>
        <v>0</v>
      </c>
      <c r="BF8" s="93">
        <f t="shared" si="1"/>
        <v>0</v>
      </c>
      <c r="BG8" s="93">
        <f t="shared" si="2"/>
        <v>0</v>
      </c>
    </row>
    <row r="9" spans="1:59" s="180" customFormat="1" ht="15.75" customHeight="1">
      <c r="A9" s="184" t="s">
        <v>110</v>
      </c>
      <c r="B9" s="185"/>
      <c r="C9" s="184"/>
      <c r="D9" s="184"/>
      <c r="E9" s="186"/>
      <c r="F9" s="187"/>
      <c r="G9" s="186"/>
      <c r="H9" s="186"/>
      <c r="I9" s="187"/>
      <c r="J9" s="186"/>
      <c r="K9" s="186"/>
      <c r="L9" s="187">
        <v>5</v>
      </c>
      <c r="M9" s="186">
        <v>5</v>
      </c>
      <c r="N9" s="186">
        <v>180</v>
      </c>
      <c r="O9" s="187"/>
      <c r="P9" s="186"/>
      <c r="Q9" s="186"/>
      <c r="R9" s="187"/>
      <c r="S9" s="186"/>
      <c r="T9" s="186"/>
      <c r="U9" s="187"/>
      <c r="V9" s="186"/>
      <c r="W9" s="186"/>
      <c r="X9" s="187"/>
      <c r="Y9" s="186"/>
      <c r="Z9" s="186"/>
      <c r="AA9" s="187"/>
      <c r="AB9" s="186"/>
      <c r="AC9" s="186"/>
      <c r="AD9" s="187"/>
      <c r="AE9" s="186"/>
      <c r="AF9" s="186"/>
      <c r="AG9" s="187"/>
      <c r="AH9" s="186"/>
      <c r="AI9" s="186"/>
      <c r="AJ9" s="187"/>
      <c r="AK9" s="186"/>
      <c r="AL9" s="186"/>
      <c r="AM9" s="187"/>
      <c r="AN9" s="186"/>
      <c r="AO9" s="186"/>
      <c r="AP9" s="187"/>
      <c r="AQ9" s="186"/>
      <c r="AR9" s="186"/>
      <c r="AS9" s="187"/>
      <c r="AT9" s="186"/>
      <c r="AU9" s="186"/>
      <c r="AV9" s="187"/>
      <c r="AW9" s="186"/>
      <c r="AX9" s="186"/>
      <c r="AY9" s="186"/>
      <c r="AZ9" s="187"/>
      <c r="BA9" s="186"/>
      <c r="BB9" s="186"/>
      <c r="BC9" s="186"/>
      <c r="BE9" s="176">
        <f t="shared" si="0"/>
        <v>5</v>
      </c>
      <c r="BF9" s="176">
        <f t="shared" si="1"/>
        <v>5</v>
      </c>
      <c r="BG9" s="176">
        <f t="shared" si="2"/>
        <v>180</v>
      </c>
    </row>
    <row r="10" spans="1:59" s="93" customFormat="1" ht="16.5" customHeight="1">
      <c r="A10" s="130" t="s">
        <v>118</v>
      </c>
      <c r="B10" s="130"/>
      <c r="C10" s="130"/>
      <c r="D10" s="130"/>
      <c r="BE10" s="93">
        <f t="shared" si="0"/>
        <v>0</v>
      </c>
      <c r="BF10" s="93">
        <f t="shared" si="1"/>
        <v>0</v>
      </c>
      <c r="BG10" s="93">
        <f t="shared" si="2"/>
        <v>0</v>
      </c>
    </row>
    <row r="11" spans="1:59" s="13" customFormat="1" ht="30.75" customHeight="1">
      <c r="A11" s="172" t="s">
        <v>173</v>
      </c>
      <c r="B11" s="188"/>
      <c r="C11" s="172"/>
      <c r="D11" s="172"/>
      <c r="F11" s="100"/>
      <c r="I11" s="100"/>
      <c r="L11" s="100">
        <v>4</v>
      </c>
      <c r="M11" s="13">
        <v>4</v>
      </c>
      <c r="N11" s="13">
        <v>144</v>
      </c>
      <c r="O11" s="100"/>
      <c r="R11" s="100"/>
      <c r="U11" s="100"/>
      <c r="X11" s="100"/>
      <c r="AA11" s="100"/>
      <c r="AD11" s="100"/>
      <c r="AG11" s="100"/>
      <c r="AJ11" s="100"/>
      <c r="AM11" s="100"/>
      <c r="AP11" s="100"/>
      <c r="AS11" s="100"/>
      <c r="AV11" s="100"/>
      <c r="AZ11" s="100"/>
      <c r="BE11" s="13">
        <f t="shared" si="0"/>
        <v>4</v>
      </c>
      <c r="BF11" s="13">
        <f t="shared" si="1"/>
        <v>4</v>
      </c>
      <c r="BG11" s="13">
        <f t="shared" si="2"/>
        <v>144</v>
      </c>
    </row>
    <row r="12" spans="1:59" s="13" customFormat="1" ht="30">
      <c r="A12" s="172" t="s">
        <v>172</v>
      </c>
      <c r="B12" s="188"/>
      <c r="C12" s="172"/>
      <c r="D12" s="172"/>
      <c r="F12" s="100"/>
      <c r="I12" s="100"/>
      <c r="L12" s="100">
        <v>2</v>
      </c>
      <c r="M12" s="13">
        <v>2</v>
      </c>
      <c r="N12" s="13">
        <v>72</v>
      </c>
      <c r="O12" s="100"/>
      <c r="R12" s="100">
        <v>1</v>
      </c>
      <c r="S12" s="13">
        <v>1.5</v>
      </c>
      <c r="T12" s="13">
        <v>36</v>
      </c>
      <c r="U12" s="100"/>
      <c r="X12" s="100"/>
      <c r="AA12" s="100"/>
      <c r="AD12" s="100"/>
      <c r="AG12" s="100"/>
      <c r="AJ12" s="100"/>
      <c r="AM12" s="100"/>
      <c r="AP12" s="100"/>
      <c r="AS12" s="100"/>
      <c r="AV12" s="100"/>
      <c r="AZ12" s="100"/>
      <c r="BE12" s="13">
        <f t="shared" si="0"/>
        <v>3</v>
      </c>
      <c r="BF12" s="13">
        <f t="shared" si="1"/>
        <v>3.5</v>
      </c>
      <c r="BG12" s="13">
        <f t="shared" si="2"/>
        <v>108</v>
      </c>
    </row>
    <row r="13" spans="1:59" s="95" customFormat="1">
      <c r="A13" s="95" t="s">
        <v>2</v>
      </c>
      <c r="L13" s="95">
        <v>10</v>
      </c>
      <c r="M13" s="95">
        <v>10</v>
      </c>
      <c r="N13" s="95">
        <v>360</v>
      </c>
      <c r="BE13" s="95">
        <f t="shared" si="0"/>
        <v>10</v>
      </c>
      <c r="BF13" s="95">
        <f t="shared" si="1"/>
        <v>10</v>
      </c>
      <c r="BG13" s="95">
        <f t="shared" si="2"/>
        <v>360</v>
      </c>
    </row>
    <row r="14" spans="1:59" s="93" customFormat="1">
      <c r="A14" s="93" t="s">
        <v>3</v>
      </c>
      <c r="BE14" s="93">
        <f t="shared" si="0"/>
        <v>0</v>
      </c>
      <c r="BF14" s="93">
        <f t="shared" si="1"/>
        <v>0</v>
      </c>
      <c r="BG14" s="93">
        <f t="shared" si="2"/>
        <v>0</v>
      </c>
    </row>
    <row r="15" spans="1:59" s="13" customFormat="1">
      <c r="A15" s="13" t="s">
        <v>4</v>
      </c>
      <c r="B15" s="100"/>
      <c r="F15" s="100"/>
      <c r="I15" s="100"/>
      <c r="L15" s="100"/>
      <c r="O15" s="100"/>
      <c r="R15" s="100"/>
      <c r="U15" s="100"/>
      <c r="X15" s="100"/>
      <c r="AA15" s="100"/>
      <c r="AD15" s="100"/>
      <c r="AG15" s="100"/>
      <c r="AJ15" s="100"/>
      <c r="AM15" s="100"/>
      <c r="AP15" s="100"/>
      <c r="AS15" s="100"/>
      <c r="AV15" s="100">
        <v>1</v>
      </c>
      <c r="AW15" s="13">
        <v>0.5</v>
      </c>
      <c r="AX15" s="13">
        <v>9</v>
      </c>
      <c r="AY15" s="13" t="s">
        <v>230</v>
      </c>
      <c r="AZ15" s="100"/>
      <c r="BE15" s="13">
        <f t="shared" si="0"/>
        <v>1</v>
      </c>
      <c r="BF15" s="13">
        <f t="shared" si="1"/>
        <v>0.5</v>
      </c>
      <c r="BG15" s="13">
        <f t="shared" si="2"/>
        <v>9</v>
      </c>
    </row>
    <row r="16" spans="1:59" s="13" customFormat="1">
      <c r="A16" s="13" t="s">
        <v>5</v>
      </c>
      <c r="B16" s="100"/>
      <c r="F16" s="100"/>
      <c r="I16" s="100"/>
      <c r="L16" s="100">
        <v>1</v>
      </c>
      <c r="M16" s="13">
        <v>1</v>
      </c>
      <c r="N16" s="13">
        <v>36</v>
      </c>
      <c r="O16" s="100"/>
      <c r="R16" s="100"/>
      <c r="U16" s="100"/>
      <c r="X16" s="100"/>
      <c r="AA16" s="100"/>
      <c r="AD16" s="100"/>
      <c r="AG16" s="100"/>
      <c r="AJ16" s="100"/>
      <c r="AM16" s="100"/>
      <c r="AP16" s="100"/>
      <c r="AS16" s="100"/>
      <c r="AV16" s="100"/>
      <c r="AZ16" s="100"/>
      <c r="BE16" s="13">
        <f t="shared" si="0"/>
        <v>1</v>
      </c>
      <c r="BF16" s="13">
        <f t="shared" si="1"/>
        <v>1</v>
      </c>
      <c r="BG16" s="13">
        <f t="shared" si="2"/>
        <v>36</v>
      </c>
    </row>
    <row r="17" spans="1:59" s="13" customFormat="1">
      <c r="A17" s="13" t="s">
        <v>6</v>
      </c>
      <c r="B17" s="100"/>
      <c r="F17" s="100"/>
      <c r="I17" s="100"/>
      <c r="L17" s="100">
        <v>1</v>
      </c>
      <c r="M17" s="13">
        <v>1</v>
      </c>
      <c r="N17" s="13">
        <v>36</v>
      </c>
      <c r="O17" s="100"/>
      <c r="R17" s="100"/>
      <c r="U17" s="100"/>
      <c r="X17" s="100"/>
      <c r="AA17" s="100"/>
      <c r="AD17" s="100"/>
      <c r="AG17" s="100"/>
      <c r="AJ17" s="100"/>
      <c r="AM17" s="100"/>
      <c r="AP17" s="100"/>
      <c r="AS17" s="100"/>
      <c r="AV17" s="100"/>
      <c r="AZ17" s="100"/>
      <c r="BE17" s="13">
        <f t="shared" si="0"/>
        <v>1</v>
      </c>
      <c r="BF17" s="13">
        <f t="shared" si="1"/>
        <v>1</v>
      </c>
      <c r="BG17" s="13">
        <f t="shared" si="2"/>
        <v>36</v>
      </c>
    </row>
    <row r="18" spans="1:59" s="13" customFormat="1">
      <c r="A18" s="13" t="s">
        <v>7</v>
      </c>
      <c r="B18" s="100"/>
      <c r="F18" s="100"/>
      <c r="I18" s="100"/>
      <c r="L18" s="100">
        <v>1</v>
      </c>
      <c r="M18" s="13">
        <v>1</v>
      </c>
      <c r="N18" s="13">
        <v>36</v>
      </c>
      <c r="O18" s="100"/>
      <c r="R18" s="100"/>
      <c r="U18" s="100"/>
      <c r="X18" s="100"/>
      <c r="AA18" s="100"/>
      <c r="AD18" s="100"/>
      <c r="AG18" s="100"/>
      <c r="AJ18" s="100"/>
      <c r="AM18" s="100"/>
      <c r="AP18" s="100"/>
      <c r="AS18" s="100"/>
      <c r="AV18" s="100"/>
      <c r="AZ18" s="100"/>
      <c r="BE18" s="13">
        <f t="shared" si="0"/>
        <v>1</v>
      </c>
      <c r="BF18" s="13">
        <f t="shared" si="1"/>
        <v>1</v>
      </c>
      <c r="BG18" s="13">
        <f t="shared" si="2"/>
        <v>36</v>
      </c>
    </row>
    <row r="19" spans="1:59" s="93" customFormat="1">
      <c r="A19" s="93" t="s">
        <v>185</v>
      </c>
      <c r="BE19" s="93">
        <f t="shared" si="0"/>
        <v>0</v>
      </c>
      <c r="BF19" s="93">
        <f t="shared" si="1"/>
        <v>0</v>
      </c>
      <c r="BG19" s="93">
        <f t="shared" si="2"/>
        <v>0</v>
      </c>
    </row>
    <row r="20" spans="1:59" s="13" customFormat="1">
      <c r="A20" s="13" t="s">
        <v>8</v>
      </c>
      <c r="B20" s="100"/>
      <c r="F20" s="100"/>
      <c r="I20" s="100"/>
      <c r="L20" s="100"/>
      <c r="O20" s="100"/>
      <c r="R20" s="100"/>
      <c r="U20" s="100"/>
      <c r="X20" s="100">
        <v>1</v>
      </c>
      <c r="Y20" s="13">
        <v>0.5</v>
      </c>
      <c r="Z20" s="13">
        <v>18</v>
      </c>
      <c r="AA20" s="100"/>
      <c r="AD20" s="100"/>
      <c r="AG20" s="100"/>
      <c r="AJ20" s="100"/>
      <c r="AM20" s="100"/>
      <c r="AP20" s="100"/>
      <c r="AS20" s="100"/>
      <c r="AV20" s="100"/>
      <c r="AZ20" s="100"/>
      <c r="BE20" s="13">
        <f t="shared" si="0"/>
        <v>1</v>
      </c>
      <c r="BF20" s="13">
        <f t="shared" si="1"/>
        <v>0.5</v>
      </c>
      <c r="BG20" s="13">
        <f t="shared" si="2"/>
        <v>18</v>
      </c>
    </row>
    <row r="21" spans="1:59" s="13" customFormat="1">
      <c r="A21" s="13" t="s">
        <v>9</v>
      </c>
      <c r="B21" s="100"/>
      <c r="F21" s="100"/>
      <c r="I21" s="100"/>
      <c r="L21" s="100"/>
      <c r="O21" s="100"/>
      <c r="R21" s="100">
        <v>1</v>
      </c>
      <c r="S21" s="13">
        <v>1</v>
      </c>
      <c r="T21" s="13">
        <v>24</v>
      </c>
      <c r="U21" s="100"/>
      <c r="X21" s="100"/>
      <c r="AA21" s="100"/>
      <c r="AD21" s="100"/>
      <c r="AG21" s="100"/>
      <c r="AJ21" s="100"/>
      <c r="AM21" s="100"/>
      <c r="AP21" s="100"/>
      <c r="AS21" s="100"/>
      <c r="AV21" s="100"/>
      <c r="AZ21" s="100"/>
      <c r="BE21" s="13">
        <f t="shared" si="0"/>
        <v>1</v>
      </c>
      <c r="BF21" s="13">
        <f t="shared" si="1"/>
        <v>1</v>
      </c>
      <c r="BG21" s="13">
        <f t="shared" si="2"/>
        <v>24</v>
      </c>
    </row>
    <row r="22" spans="1:59" s="93" customFormat="1">
      <c r="A22" s="93" t="s">
        <v>260</v>
      </c>
      <c r="BE22" s="93">
        <f t="shared" si="0"/>
        <v>0</v>
      </c>
      <c r="BF22" s="93">
        <f t="shared" si="1"/>
        <v>0</v>
      </c>
      <c r="BG22" s="93">
        <f t="shared" si="2"/>
        <v>0</v>
      </c>
    </row>
    <row r="23" spans="1:59" s="93" customFormat="1">
      <c r="A23" s="93" t="s">
        <v>10</v>
      </c>
      <c r="BE23" s="93">
        <f t="shared" si="0"/>
        <v>0</v>
      </c>
      <c r="BF23" s="93">
        <f t="shared" si="1"/>
        <v>0</v>
      </c>
      <c r="BG23" s="93">
        <f t="shared" si="2"/>
        <v>0</v>
      </c>
    </row>
    <row r="24" spans="1:59" s="13" customFormat="1">
      <c r="A24" s="13" t="s">
        <v>11</v>
      </c>
      <c r="B24" s="100"/>
      <c r="F24" s="100"/>
      <c r="I24" s="100"/>
      <c r="L24" s="100">
        <v>1</v>
      </c>
      <c r="M24" s="13">
        <v>1</v>
      </c>
      <c r="N24" s="13">
        <v>36</v>
      </c>
      <c r="O24" s="100"/>
      <c r="R24" s="100"/>
      <c r="U24" s="100"/>
      <c r="X24" s="100">
        <v>1</v>
      </c>
      <c r="Y24" s="13">
        <v>1</v>
      </c>
      <c r="Z24" s="13">
        <v>36</v>
      </c>
      <c r="AA24" s="100"/>
      <c r="AD24" s="100"/>
      <c r="AG24" s="100"/>
      <c r="AJ24" s="100"/>
      <c r="AM24" s="100">
        <v>1</v>
      </c>
      <c r="AN24" s="13">
        <v>0.5</v>
      </c>
      <c r="AO24" s="13">
        <v>10</v>
      </c>
      <c r="AP24" s="100"/>
      <c r="AS24" s="100"/>
      <c r="AV24" s="100"/>
      <c r="AZ24" s="100"/>
      <c r="BE24" s="13">
        <f t="shared" si="0"/>
        <v>3</v>
      </c>
      <c r="BF24" s="13">
        <f t="shared" si="1"/>
        <v>2.5</v>
      </c>
      <c r="BG24" s="13">
        <f t="shared" si="2"/>
        <v>82</v>
      </c>
    </row>
    <row r="25" spans="1:59" s="13" customFormat="1">
      <c r="A25" s="13" t="s">
        <v>157</v>
      </c>
      <c r="B25" s="100"/>
      <c r="F25" s="100"/>
      <c r="I25" s="100"/>
      <c r="L25" s="100">
        <v>1</v>
      </c>
      <c r="M25" s="13">
        <v>0.83</v>
      </c>
      <c r="N25" s="13">
        <v>30</v>
      </c>
      <c r="O25" s="100"/>
      <c r="R25" s="100"/>
      <c r="U25" s="100"/>
      <c r="X25" s="100"/>
      <c r="AA25" s="100"/>
      <c r="AD25" s="100"/>
      <c r="AG25" s="100"/>
      <c r="AJ25" s="100"/>
      <c r="AM25" s="100"/>
      <c r="AP25" s="100"/>
      <c r="AS25" s="100"/>
      <c r="AV25" s="100"/>
      <c r="AZ25" s="100"/>
      <c r="BE25" s="13">
        <f t="shared" si="0"/>
        <v>1</v>
      </c>
      <c r="BF25" s="13">
        <f t="shared" si="1"/>
        <v>0.83</v>
      </c>
      <c r="BG25" s="13">
        <f t="shared" si="2"/>
        <v>30</v>
      </c>
    </row>
    <row r="26" spans="1:59" s="13" customFormat="1">
      <c r="A26" s="13" t="s">
        <v>12</v>
      </c>
      <c r="B26" s="100"/>
      <c r="F26" s="100"/>
      <c r="I26" s="100"/>
      <c r="L26" s="100"/>
      <c r="O26" s="100">
        <v>3</v>
      </c>
      <c r="P26" s="13">
        <v>3.6</v>
      </c>
      <c r="Q26" s="13">
        <v>90</v>
      </c>
      <c r="R26" s="100"/>
      <c r="U26" s="100"/>
      <c r="X26" s="100"/>
      <c r="AA26" s="100"/>
      <c r="AD26" s="100"/>
      <c r="AG26" s="100">
        <v>1</v>
      </c>
      <c r="AH26" s="13">
        <v>1</v>
      </c>
      <c r="AI26" s="13">
        <v>20</v>
      </c>
      <c r="AJ26" s="100"/>
      <c r="AM26" s="100"/>
      <c r="AP26" s="100"/>
      <c r="AS26" s="100"/>
      <c r="AV26" s="100"/>
      <c r="AZ26" s="100"/>
      <c r="BE26" s="13">
        <f t="shared" si="0"/>
        <v>4</v>
      </c>
      <c r="BF26" s="13">
        <f t="shared" si="1"/>
        <v>4.5999999999999996</v>
      </c>
      <c r="BG26" s="13">
        <f t="shared" si="2"/>
        <v>110</v>
      </c>
    </row>
    <row r="27" spans="1:59" s="13" customFormat="1">
      <c r="A27" s="13" t="s">
        <v>13</v>
      </c>
      <c r="B27" s="100"/>
      <c r="F27" s="100"/>
      <c r="I27" s="100"/>
      <c r="L27" s="100">
        <v>1</v>
      </c>
      <c r="M27" s="13">
        <v>1</v>
      </c>
      <c r="N27" s="13">
        <v>36</v>
      </c>
      <c r="O27" s="100"/>
      <c r="R27" s="100"/>
      <c r="U27" s="100"/>
      <c r="X27" s="100"/>
      <c r="AA27" s="100"/>
      <c r="AD27" s="100"/>
      <c r="AG27" s="100"/>
      <c r="AJ27" s="100"/>
      <c r="AM27" s="100"/>
      <c r="AP27" s="100"/>
      <c r="AS27" s="100"/>
      <c r="AV27" s="100"/>
      <c r="AZ27" s="100"/>
      <c r="BE27" s="13">
        <f t="shared" si="0"/>
        <v>1</v>
      </c>
      <c r="BF27" s="13">
        <f t="shared" si="1"/>
        <v>1</v>
      </c>
      <c r="BG27" s="13">
        <f t="shared" si="2"/>
        <v>36</v>
      </c>
    </row>
    <row r="28" spans="1:59" s="92" customFormat="1" ht="15" customHeight="1">
      <c r="A28" s="93" t="s">
        <v>169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E28" s="93">
        <f t="shared" si="0"/>
        <v>0</v>
      </c>
      <c r="BF28" s="93">
        <f t="shared" si="1"/>
        <v>0</v>
      </c>
      <c r="BG28" s="93">
        <f t="shared" si="2"/>
        <v>0</v>
      </c>
    </row>
    <row r="29" spans="1:59" s="13" customFormat="1">
      <c r="A29" s="13" t="s">
        <v>14</v>
      </c>
      <c r="B29" s="100"/>
      <c r="F29" s="100"/>
      <c r="I29" s="100"/>
      <c r="L29" s="100">
        <v>3</v>
      </c>
      <c r="M29" s="13">
        <v>3</v>
      </c>
      <c r="N29" s="13">
        <v>108</v>
      </c>
      <c r="O29" s="100"/>
      <c r="R29" s="100"/>
      <c r="U29" s="100"/>
      <c r="X29" s="100"/>
      <c r="AA29" s="100"/>
      <c r="AD29" s="100"/>
      <c r="AG29" s="100">
        <v>1</v>
      </c>
      <c r="AH29" s="13">
        <v>0.5</v>
      </c>
      <c r="AI29" s="13">
        <v>10</v>
      </c>
      <c r="AJ29" s="100"/>
      <c r="AM29" s="100"/>
      <c r="AP29" s="100"/>
      <c r="AS29" s="100"/>
      <c r="AV29" s="100"/>
      <c r="AZ29" s="100"/>
      <c r="BE29" s="13">
        <f t="shared" si="0"/>
        <v>4</v>
      </c>
      <c r="BF29" s="13">
        <f t="shared" si="1"/>
        <v>3.5</v>
      </c>
      <c r="BG29" s="13">
        <f t="shared" si="2"/>
        <v>118</v>
      </c>
    </row>
    <row r="30" spans="1:59" s="13" customFormat="1">
      <c r="A30" s="13" t="s">
        <v>15</v>
      </c>
      <c r="B30" s="100"/>
      <c r="F30" s="100"/>
      <c r="I30" s="100"/>
      <c r="L30" s="100"/>
      <c r="O30" s="100"/>
      <c r="R30" s="100"/>
      <c r="U30" s="100">
        <v>1</v>
      </c>
      <c r="V30" s="13">
        <v>1.5</v>
      </c>
      <c r="W30" s="13">
        <v>45</v>
      </c>
      <c r="X30" s="100"/>
      <c r="AA30" s="100"/>
      <c r="AD30" s="100"/>
      <c r="AG30" s="100"/>
      <c r="AJ30" s="100"/>
      <c r="AM30" s="100"/>
      <c r="AP30" s="100"/>
      <c r="AS30" s="100">
        <v>1</v>
      </c>
      <c r="AT30" s="13">
        <v>1</v>
      </c>
      <c r="AU30" s="13">
        <v>36</v>
      </c>
      <c r="AV30" s="100"/>
      <c r="AZ30" s="100"/>
      <c r="BE30" s="13">
        <f t="shared" si="0"/>
        <v>2</v>
      </c>
      <c r="BF30" s="13">
        <f t="shared" si="1"/>
        <v>2.5</v>
      </c>
      <c r="BG30" s="13">
        <f t="shared" si="2"/>
        <v>81</v>
      </c>
    </row>
    <row r="31" spans="1:59" s="13" customFormat="1">
      <c r="A31" s="13" t="s">
        <v>16</v>
      </c>
      <c r="B31" s="100"/>
      <c r="F31" s="100"/>
      <c r="I31" s="100">
        <v>1</v>
      </c>
      <c r="J31" s="13">
        <v>1</v>
      </c>
      <c r="K31" s="13">
        <v>36</v>
      </c>
      <c r="L31" s="100">
        <v>1</v>
      </c>
      <c r="M31" s="13">
        <v>1</v>
      </c>
      <c r="N31" s="13">
        <v>36</v>
      </c>
      <c r="O31" s="100"/>
      <c r="R31" s="100"/>
      <c r="U31" s="100">
        <v>1</v>
      </c>
      <c r="V31" s="13">
        <v>0.5</v>
      </c>
      <c r="W31" s="13">
        <v>15</v>
      </c>
      <c r="X31" s="100">
        <v>1</v>
      </c>
      <c r="Y31" s="13">
        <v>0.5</v>
      </c>
      <c r="Z31" s="13">
        <v>18</v>
      </c>
      <c r="AA31" s="100"/>
      <c r="AD31" s="100"/>
      <c r="AG31" s="100"/>
      <c r="AJ31" s="100"/>
      <c r="AM31" s="100"/>
      <c r="AP31" s="100"/>
      <c r="AS31" s="100"/>
      <c r="AV31" s="100"/>
      <c r="AZ31" s="100"/>
      <c r="BE31" s="13">
        <f t="shared" si="0"/>
        <v>4</v>
      </c>
      <c r="BF31" s="13">
        <f t="shared" si="1"/>
        <v>3</v>
      </c>
      <c r="BG31" s="13">
        <f t="shared" si="2"/>
        <v>105</v>
      </c>
    </row>
    <row r="32" spans="1:59" s="93" customFormat="1">
      <c r="A32" s="93" t="s">
        <v>17</v>
      </c>
      <c r="BE32" s="93">
        <f t="shared" si="0"/>
        <v>0</v>
      </c>
      <c r="BF32" s="93">
        <f t="shared" si="1"/>
        <v>0</v>
      </c>
      <c r="BG32" s="93">
        <f t="shared" si="2"/>
        <v>0</v>
      </c>
    </row>
    <row r="33" spans="1:59" s="13" customFormat="1">
      <c r="A33" s="13" t="s">
        <v>18</v>
      </c>
      <c r="B33" s="100"/>
      <c r="F33" s="100"/>
      <c r="I33" s="100"/>
      <c r="L33" s="100"/>
      <c r="O33" s="100">
        <v>1</v>
      </c>
      <c r="P33" s="13">
        <v>1.2</v>
      </c>
      <c r="Q33" s="13">
        <v>30</v>
      </c>
      <c r="R33" s="100"/>
      <c r="U33" s="100"/>
      <c r="X33" s="100"/>
      <c r="AA33" s="100"/>
      <c r="AD33" s="100"/>
      <c r="AG33" s="100"/>
      <c r="AJ33" s="100"/>
      <c r="AM33" s="100"/>
      <c r="AP33" s="100"/>
      <c r="AS33" s="100"/>
      <c r="AV33" s="100"/>
      <c r="AZ33" s="100"/>
      <c r="BE33" s="13">
        <f t="shared" si="0"/>
        <v>1</v>
      </c>
      <c r="BF33" s="13">
        <f t="shared" si="1"/>
        <v>1.2</v>
      </c>
      <c r="BG33" s="13">
        <f t="shared" si="2"/>
        <v>30</v>
      </c>
    </row>
    <row r="34" spans="1:59" s="93" customFormat="1">
      <c r="A34" s="93" t="s">
        <v>19</v>
      </c>
      <c r="BE34" s="93">
        <f t="shared" si="0"/>
        <v>0</v>
      </c>
      <c r="BF34" s="93">
        <f t="shared" si="1"/>
        <v>0</v>
      </c>
      <c r="BG34" s="93">
        <f t="shared" si="2"/>
        <v>0</v>
      </c>
    </row>
    <row r="35" spans="1:59" s="93" customFormat="1">
      <c r="A35" s="93" t="s">
        <v>20</v>
      </c>
      <c r="BE35" s="93">
        <f t="shared" si="0"/>
        <v>0</v>
      </c>
      <c r="BF35" s="93">
        <f t="shared" si="1"/>
        <v>0</v>
      </c>
      <c r="BG35" s="93">
        <f t="shared" si="2"/>
        <v>0</v>
      </c>
    </row>
    <row r="36" spans="1:59" s="95" customFormat="1">
      <c r="A36" s="95" t="s">
        <v>21</v>
      </c>
      <c r="O36" s="95">
        <v>6</v>
      </c>
      <c r="P36" s="95">
        <v>8.4</v>
      </c>
      <c r="Q36" s="95">
        <v>210</v>
      </c>
      <c r="R36" s="95">
        <v>1</v>
      </c>
      <c r="S36" s="95">
        <v>1</v>
      </c>
      <c r="T36" s="95">
        <v>24</v>
      </c>
      <c r="U36" s="95">
        <v>1</v>
      </c>
      <c r="V36" s="95">
        <v>1</v>
      </c>
      <c r="W36" s="95">
        <v>30</v>
      </c>
      <c r="BE36" s="95">
        <f t="shared" si="0"/>
        <v>8</v>
      </c>
      <c r="BF36" s="95">
        <f t="shared" si="1"/>
        <v>10.4</v>
      </c>
      <c r="BG36" s="95">
        <f t="shared" si="2"/>
        <v>264</v>
      </c>
    </row>
    <row r="37" spans="1:59" s="93" customFormat="1" ht="16.5" customHeight="1">
      <c r="A37" s="93" t="s">
        <v>22</v>
      </c>
      <c r="BE37" s="93">
        <f t="shared" si="0"/>
        <v>0</v>
      </c>
      <c r="BF37" s="93">
        <f t="shared" si="1"/>
        <v>0</v>
      </c>
      <c r="BG37" s="93">
        <f t="shared" si="2"/>
        <v>0</v>
      </c>
    </row>
    <row r="38" spans="1:59" s="92" customFormat="1">
      <c r="A38" s="93" t="s">
        <v>23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E38" s="93">
        <f t="shared" si="0"/>
        <v>0</v>
      </c>
      <c r="BF38" s="93">
        <f t="shared" si="1"/>
        <v>0</v>
      </c>
      <c r="BG38" s="93">
        <f t="shared" si="2"/>
        <v>0</v>
      </c>
    </row>
    <row r="39" spans="1:59" s="13" customFormat="1">
      <c r="A39" s="13" t="s">
        <v>24</v>
      </c>
      <c r="B39" s="100"/>
      <c r="F39" s="100"/>
      <c r="I39" s="100"/>
      <c r="L39" s="100">
        <v>2</v>
      </c>
      <c r="M39" s="13">
        <v>2</v>
      </c>
      <c r="N39" s="13">
        <v>72</v>
      </c>
      <c r="O39" s="100"/>
      <c r="R39" s="100"/>
      <c r="U39" s="100">
        <v>1</v>
      </c>
      <c r="V39" s="13">
        <v>1.25</v>
      </c>
      <c r="W39" s="13">
        <v>30</v>
      </c>
      <c r="X39" s="100">
        <v>1</v>
      </c>
      <c r="Y39" s="13">
        <v>1</v>
      </c>
      <c r="Z39" s="13">
        <v>36</v>
      </c>
      <c r="AA39" s="100"/>
      <c r="AD39" s="100"/>
      <c r="AG39" s="100"/>
      <c r="AJ39" s="100"/>
      <c r="AM39" s="100"/>
      <c r="AP39" s="100"/>
      <c r="AS39" s="100"/>
      <c r="AV39" s="100"/>
      <c r="AZ39" s="100"/>
      <c r="BE39" s="13">
        <f t="shared" si="0"/>
        <v>4</v>
      </c>
      <c r="BF39" s="13">
        <f t="shared" si="1"/>
        <v>4.25</v>
      </c>
      <c r="BG39" s="13">
        <f t="shared" si="2"/>
        <v>138</v>
      </c>
    </row>
    <row r="40" spans="1:59" s="13" customFormat="1">
      <c r="A40" s="13" t="s">
        <v>25</v>
      </c>
      <c r="B40" s="100"/>
      <c r="F40" s="100"/>
      <c r="I40" s="100"/>
      <c r="L40" s="100"/>
      <c r="O40" s="100"/>
      <c r="R40" s="100"/>
      <c r="U40" s="100">
        <v>1</v>
      </c>
      <c r="V40" s="13">
        <v>0.5</v>
      </c>
      <c r="W40" s="13">
        <v>18</v>
      </c>
      <c r="X40" s="100"/>
      <c r="AA40" s="100"/>
      <c r="AD40" s="100"/>
      <c r="AG40" s="100"/>
      <c r="AJ40" s="100"/>
      <c r="AM40" s="100"/>
      <c r="AP40" s="100"/>
      <c r="AS40" s="100">
        <v>1</v>
      </c>
      <c r="AT40" s="13">
        <v>1</v>
      </c>
      <c r="AU40" s="13">
        <v>36</v>
      </c>
      <c r="AV40" s="100"/>
      <c r="AZ40" s="100"/>
      <c r="BE40" s="13">
        <f t="shared" si="0"/>
        <v>2</v>
      </c>
      <c r="BF40" s="13">
        <f t="shared" si="1"/>
        <v>1.5</v>
      </c>
      <c r="BG40" s="13">
        <f t="shared" si="2"/>
        <v>54</v>
      </c>
    </row>
    <row r="41" spans="1:59" s="93" customFormat="1">
      <c r="A41" s="93" t="s">
        <v>26</v>
      </c>
      <c r="BE41" s="93">
        <f t="shared" si="0"/>
        <v>0</v>
      </c>
      <c r="BF41" s="93">
        <f t="shared" si="1"/>
        <v>0</v>
      </c>
      <c r="BG41" s="93">
        <f t="shared" si="2"/>
        <v>0</v>
      </c>
    </row>
    <row r="42" spans="1:59" s="93" customFormat="1">
      <c r="A42" s="93" t="s">
        <v>27</v>
      </c>
      <c r="BE42" s="93">
        <f t="shared" si="0"/>
        <v>0</v>
      </c>
      <c r="BF42" s="93">
        <f t="shared" si="1"/>
        <v>0</v>
      </c>
      <c r="BG42" s="93">
        <f t="shared" si="2"/>
        <v>0</v>
      </c>
    </row>
    <row r="43" spans="1:59" s="93" customFormat="1" ht="29.25" customHeight="1">
      <c r="A43" s="93" t="s">
        <v>28</v>
      </c>
      <c r="AY43" s="189"/>
      <c r="BE43" s="93">
        <f t="shared" si="0"/>
        <v>0</v>
      </c>
      <c r="BF43" s="93">
        <f t="shared" si="1"/>
        <v>0</v>
      </c>
      <c r="BG43" s="93">
        <f t="shared" si="2"/>
        <v>0</v>
      </c>
    </row>
    <row r="44" spans="1:59" s="13" customFormat="1" ht="14.25" customHeight="1">
      <c r="A44" s="13" t="s">
        <v>29</v>
      </c>
      <c r="B44" s="100"/>
      <c r="F44" s="100">
        <v>1</v>
      </c>
      <c r="G44" s="13">
        <v>1</v>
      </c>
      <c r="H44" s="13">
        <v>36</v>
      </c>
      <c r="I44" s="100"/>
      <c r="L44" s="100"/>
      <c r="O44" s="100"/>
      <c r="R44" s="100"/>
      <c r="U44" s="100">
        <v>1</v>
      </c>
      <c r="V44" s="13">
        <v>1</v>
      </c>
      <c r="W44" s="13">
        <v>30</v>
      </c>
      <c r="X44" s="100"/>
      <c r="AA44" s="100"/>
      <c r="AD44" s="100"/>
      <c r="AG44" s="100"/>
      <c r="AJ44" s="100"/>
      <c r="AM44" s="100"/>
      <c r="AP44" s="100"/>
      <c r="AS44" s="100"/>
      <c r="AV44" s="100"/>
      <c r="AZ44" s="100"/>
      <c r="BE44" s="13">
        <f t="shared" si="0"/>
        <v>2</v>
      </c>
      <c r="BF44" s="13">
        <f t="shared" si="1"/>
        <v>2</v>
      </c>
      <c r="BG44" s="13">
        <f t="shared" si="2"/>
        <v>66</v>
      </c>
    </row>
    <row r="45" spans="1:59" s="13" customFormat="1">
      <c r="A45" s="13" t="s">
        <v>30</v>
      </c>
      <c r="B45" s="100"/>
      <c r="F45" s="100"/>
      <c r="I45" s="100"/>
      <c r="L45" s="100">
        <v>2</v>
      </c>
      <c r="M45" s="13">
        <v>2.2200000000000002</v>
      </c>
      <c r="N45" s="13">
        <v>80</v>
      </c>
      <c r="O45" s="100"/>
      <c r="R45" s="100">
        <v>1</v>
      </c>
      <c r="S45" s="13">
        <v>1</v>
      </c>
      <c r="T45" s="13">
        <v>24</v>
      </c>
      <c r="U45" s="100"/>
      <c r="X45" s="100"/>
      <c r="AA45" s="100"/>
      <c r="AD45" s="100"/>
      <c r="AG45" s="100"/>
      <c r="AJ45" s="100"/>
      <c r="AM45" s="100"/>
      <c r="AP45" s="100"/>
      <c r="AS45" s="100"/>
      <c r="AV45" s="100"/>
      <c r="AZ45" s="100"/>
      <c r="BE45" s="13">
        <f t="shared" si="0"/>
        <v>3</v>
      </c>
      <c r="BF45" s="13">
        <f t="shared" si="1"/>
        <v>3.22</v>
      </c>
      <c r="BG45" s="13">
        <f t="shared" si="2"/>
        <v>104</v>
      </c>
    </row>
    <row r="46" spans="1:59" s="95" customFormat="1">
      <c r="A46" s="95" t="s">
        <v>31</v>
      </c>
      <c r="L46" s="95">
        <v>4</v>
      </c>
      <c r="M46" s="95">
        <v>4.4400000000000004</v>
      </c>
      <c r="N46" s="95">
        <v>160</v>
      </c>
      <c r="R46" s="95">
        <v>2</v>
      </c>
      <c r="S46" s="95">
        <v>2.75</v>
      </c>
      <c r="T46" s="95">
        <v>66</v>
      </c>
      <c r="AV46" s="95">
        <v>1</v>
      </c>
      <c r="AW46" s="95">
        <v>1</v>
      </c>
      <c r="AX46" s="95">
        <v>18</v>
      </c>
      <c r="AY46" s="95" t="s">
        <v>230</v>
      </c>
      <c r="BE46" s="95">
        <f t="shared" si="0"/>
        <v>7</v>
      </c>
      <c r="BF46" s="95">
        <f t="shared" si="1"/>
        <v>8.1900000000000013</v>
      </c>
      <c r="BG46" s="95">
        <f t="shared" si="2"/>
        <v>244</v>
      </c>
    </row>
    <row r="47" spans="1:59" s="13" customFormat="1">
      <c r="A47" s="13" t="s">
        <v>32</v>
      </c>
      <c r="B47" s="100"/>
      <c r="F47" s="100"/>
      <c r="I47" s="100"/>
      <c r="L47" s="100">
        <v>3</v>
      </c>
      <c r="M47" s="13">
        <v>3</v>
      </c>
      <c r="N47" s="13">
        <v>108</v>
      </c>
      <c r="O47" s="100"/>
      <c r="R47" s="100"/>
      <c r="U47" s="100"/>
      <c r="X47" s="100"/>
      <c r="AA47" s="100"/>
      <c r="AD47" s="100"/>
      <c r="AG47" s="100"/>
      <c r="AJ47" s="100"/>
      <c r="AM47" s="100"/>
      <c r="AP47" s="100"/>
      <c r="AS47" s="100"/>
      <c r="AV47" s="100"/>
      <c r="AZ47" s="100"/>
      <c r="BE47" s="13">
        <f t="shared" si="0"/>
        <v>3</v>
      </c>
      <c r="BF47" s="13">
        <f t="shared" si="1"/>
        <v>3</v>
      </c>
      <c r="BG47" s="13">
        <f t="shared" si="2"/>
        <v>108</v>
      </c>
    </row>
    <row r="48" spans="1:59" s="13" customFormat="1">
      <c r="A48" s="13" t="s">
        <v>33</v>
      </c>
      <c r="B48" s="100"/>
      <c r="F48" s="100"/>
      <c r="I48" s="100"/>
      <c r="L48" s="100"/>
      <c r="O48" s="100"/>
      <c r="R48" s="100">
        <v>1</v>
      </c>
      <c r="S48" s="13">
        <v>0.5</v>
      </c>
      <c r="T48" s="13">
        <v>12</v>
      </c>
      <c r="U48" s="100"/>
      <c r="X48" s="100"/>
      <c r="AA48" s="100"/>
      <c r="AD48" s="100"/>
      <c r="AG48" s="100"/>
      <c r="AJ48" s="100"/>
      <c r="AM48" s="100"/>
      <c r="AP48" s="100"/>
      <c r="AS48" s="100"/>
      <c r="AV48" s="100"/>
      <c r="AZ48" s="100"/>
      <c r="BE48" s="13">
        <f t="shared" si="0"/>
        <v>1</v>
      </c>
      <c r="BF48" s="13">
        <f t="shared" si="1"/>
        <v>0.5</v>
      </c>
      <c r="BG48" s="13">
        <f t="shared" si="2"/>
        <v>12</v>
      </c>
    </row>
    <row r="49" spans="1:59" s="93" customFormat="1">
      <c r="A49" s="93" t="s">
        <v>34</v>
      </c>
      <c r="BE49" s="93">
        <f t="shared" si="0"/>
        <v>0</v>
      </c>
      <c r="BF49" s="93">
        <f t="shared" si="1"/>
        <v>0</v>
      </c>
      <c r="BG49" s="93">
        <f t="shared" si="2"/>
        <v>0</v>
      </c>
    </row>
    <row r="50" spans="1:59" s="13" customFormat="1">
      <c r="A50" s="13" t="s">
        <v>35</v>
      </c>
      <c r="B50" s="100"/>
      <c r="F50" s="100">
        <v>1</v>
      </c>
      <c r="G50" s="13">
        <v>1</v>
      </c>
      <c r="H50" s="13">
        <v>40</v>
      </c>
      <c r="I50" s="100"/>
      <c r="L50" s="100">
        <v>2</v>
      </c>
      <c r="M50" s="13">
        <v>3</v>
      </c>
      <c r="N50" s="13">
        <v>108</v>
      </c>
      <c r="O50" s="100"/>
      <c r="R50" s="100"/>
      <c r="U50" s="100"/>
      <c r="X50" s="100"/>
      <c r="AA50" s="100"/>
      <c r="AD50" s="100"/>
      <c r="AG50" s="100"/>
      <c r="AJ50" s="100"/>
      <c r="AM50" s="100"/>
      <c r="AP50" s="100"/>
      <c r="AS50" s="100"/>
      <c r="AV50" s="100"/>
      <c r="AZ50" s="100"/>
      <c r="BE50" s="13">
        <f t="shared" si="0"/>
        <v>3</v>
      </c>
      <c r="BF50" s="13">
        <f t="shared" si="1"/>
        <v>4</v>
      </c>
      <c r="BG50" s="13">
        <f t="shared" si="2"/>
        <v>148</v>
      </c>
    </row>
    <row r="51" spans="1:59" s="93" customFormat="1">
      <c r="A51" s="93" t="s">
        <v>36</v>
      </c>
      <c r="BE51" s="93">
        <f t="shared" si="0"/>
        <v>0</v>
      </c>
      <c r="BF51" s="93">
        <f t="shared" si="1"/>
        <v>0</v>
      </c>
      <c r="BG51" s="93">
        <f t="shared" si="2"/>
        <v>0</v>
      </c>
    </row>
    <row r="52" spans="1:59" s="13" customFormat="1">
      <c r="A52" s="13" t="s">
        <v>37</v>
      </c>
      <c r="B52" s="100"/>
      <c r="F52" s="100"/>
      <c r="I52" s="100"/>
      <c r="L52" s="100"/>
      <c r="O52" s="100"/>
      <c r="R52" s="100"/>
      <c r="U52" s="100">
        <v>1</v>
      </c>
      <c r="V52" s="13">
        <v>0.75</v>
      </c>
      <c r="W52" s="13">
        <v>22.5</v>
      </c>
      <c r="X52" s="100">
        <v>1</v>
      </c>
      <c r="Y52" s="13">
        <v>0.5</v>
      </c>
      <c r="Z52" s="13">
        <v>18</v>
      </c>
      <c r="AA52" s="100"/>
      <c r="AD52" s="100"/>
      <c r="AG52" s="100"/>
      <c r="AJ52" s="100"/>
      <c r="AM52" s="100"/>
      <c r="AP52" s="100"/>
      <c r="AS52" s="100"/>
      <c r="AV52" s="100"/>
      <c r="AZ52" s="100"/>
      <c r="BE52" s="13">
        <f t="shared" si="0"/>
        <v>2</v>
      </c>
      <c r="BF52" s="13">
        <f t="shared" si="1"/>
        <v>1.25</v>
      </c>
      <c r="BG52" s="13">
        <f t="shared" si="2"/>
        <v>40.5</v>
      </c>
    </row>
    <row r="53" spans="1:59" s="13" customFormat="1">
      <c r="A53" s="13" t="s">
        <v>38</v>
      </c>
      <c r="B53" s="100"/>
      <c r="F53" s="100"/>
      <c r="I53" s="100"/>
      <c r="L53" s="100">
        <v>2</v>
      </c>
      <c r="M53" s="13">
        <v>2</v>
      </c>
      <c r="N53" s="13">
        <v>72</v>
      </c>
      <c r="O53" s="100"/>
      <c r="R53" s="100"/>
      <c r="U53" s="100">
        <v>1</v>
      </c>
      <c r="V53" s="13">
        <v>0.5</v>
      </c>
      <c r="W53" s="13">
        <v>15</v>
      </c>
      <c r="X53" s="100"/>
      <c r="AA53" s="100"/>
      <c r="AD53" s="100"/>
      <c r="AG53" s="100"/>
      <c r="AJ53" s="100"/>
      <c r="AM53" s="100"/>
      <c r="AP53" s="100"/>
      <c r="AS53" s="100"/>
      <c r="AV53" s="100"/>
      <c r="AZ53" s="100"/>
      <c r="BE53" s="13">
        <f t="shared" si="0"/>
        <v>3</v>
      </c>
      <c r="BF53" s="13">
        <f t="shared" si="1"/>
        <v>2.5</v>
      </c>
      <c r="BG53" s="13">
        <f t="shared" si="2"/>
        <v>87</v>
      </c>
    </row>
    <row r="54" spans="1:59" s="93" customFormat="1">
      <c r="A54" s="93" t="s">
        <v>39</v>
      </c>
      <c r="BE54" s="93">
        <f t="shared" si="0"/>
        <v>0</v>
      </c>
      <c r="BF54" s="93">
        <f t="shared" si="1"/>
        <v>0</v>
      </c>
      <c r="BG54" s="93">
        <f t="shared" si="2"/>
        <v>0</v>
      </c>
    </row>
    <row r="55" spans="1:59" s="95" customFormat="1">
      <c r="A55" s="95" t="s">
        <v>40</v>
      </c>
      <c r="L55" s="95">
        <v>10</v>
      </c>
      <c r="M55" s="95">
        <v>10</v>
      </c>
      <c r="N55" s="95">
        <v>360</v>
      </c>
      <c r="R55" s="95">
        <v>2</v>
      </c>
      <c r="S55" s="95">
        <v>2</v>
      </c>
      <c r="T55" s="95">
        <v>48</v>
      </c>
      <c r="BE55" s="95">
        <f t="shared" si="0"/>
        <v>12</v>
      </c>
      <c r="BF55" s="95">
        <f t="shared" si="1"/>
        <v>12</v>
      </c>
      <c r="BG55" s="95">
        <f t="shared" si="2"/>
        <v>408</v>
      </c>
    </row>
    <row r="56" spans="1:59" s="93" customFormat="1">
      <c r="A56" s="93" t="s">
        <v>41</v>
      </c>
      <c r="BE56" s="93">
        <f t="shared" si="0"/>
        <v>0</v>
      </c>
      <c r="BF56" s="93">
        <f t="shared" si="1"/>
        <v>0</v>
      </c>
      <c r="BG56" s="93">
        <f t="shared" si="2"/>
        <v>0</v>
      </c>
    </row>
    <row r="57" spans="1:59" s="13" customFormat="1">
      <c r="A57" s="13" t="s">
        <v>42</v>
      </c>
      <c r="B57" s="100"/>
      <c r="F57" s="100"/>
      <c r="I57" s="100"/>
      <c r="L57" s="100">
        <v>2</v>
      </c>
      <c r="M57" s="13">
        <v>2</v>
      </c>
      <c r="N57" s="13">
        <v>72</v>
      </c>
      <c r="O57" s="100"/>
      <c r="R57" s="100">
        <v>1</v>
      </c>
      <c r="S57" s="13">
        <v>1.25</v>
      </c>
      <c r="T57" s="13">
        <v>30</v>
      </c>
      <c r="U57" s="100"/>
      <c r="X57" s="100"/>
      <c r="AA57" s="100"/>
      <c r="AD57" s="100"/>
      <c r="AG57" s="100"/>
      <c r="AJ57" s="100"/>
      <c r="AM57" s="100"/>
      <c r="AP57" s="100"/>
      <c r="AS57" s="100"/>
      <c r="AV57" s="100"/>
      <c r="AZ57" s="100"/>
      <c r="BE57" s="13">
        <f t="shared" si="0"/>
        <v>3</v>
      </c>
      <c r="BF57" s="13">
        <f t="shared" si="1"/>
        <v>3.25</v>
      </c>
      <c r="BG57" s="13">
        <f t="shared" si="2"/>
        <v>102</v>
      </c>
    </row>
    <row r="58" spans="1:59" s="93" customFormat="1">
      <c r="A58" s="93" t="s">
        <v>43</v>
      </c>
      <c r="BE58" s="93">
        <f t="shared" si="0"/>
        <v>0</v>
      </c>
      <c r="BF58" s="93">
        <f t="shared" si="1"/>
        <v>0</v>
      </c>
      <c r="BG58" s="93">
        <f t="shared" si="2"/>
        <v>0</v>
      </c>
    </row>
    <row r="59" spans="1:59" s="13" customFormat="1">
      <c r="A59" s="13" t="s">
        <v>44</v>
      </c>
      <c r="B59" s="100"/>
      <c r="F59" s="100"/>
      <c r="I59" s="100"/>
      <c r="L59" s="100">
        <v>1</v>
      </c>
      <c r="M59" s="13">
        <v>1</v>
      </c>
      <c r="N59" s="13">
        <v>36</v>
      </c>
      <c r="O59" s="100"/>
      <c r="R59" s="100"/>
      <c r="U59" s="100"/>
      <c r="X59" s="100"/>
      <c r="AA59" s="100"/>
      <c r="AD59" s="100"/>
      <c r="AG59" s="100"/>
      <c r="AJ59" s="100"/>
      <c r="AM59" s="100"/>
      <c r="AP59" s="100"/>
      <c r="AS59" s="100"/>
      <c r="AV59" s="100"/>
      <c r="AZ59" s="100"/>
      <c r="BE59" s="13">
        <f t="shared" si="0"/>
        <v>1</v>
      </c>
      <c r="BF59" s="13">
        <f t="shared" si="1"/>
        <v>1</v>
      </c>
      <c r="BG59" s="13">
        <f t="shared" si="2"/>
        <v>36</v>
      </c>
    </row>
    <row r="60" spans="1:59" s="93" customFormat="1">
      <c r="A60" s="93" t="s">
        <v>45</v>
      </c>
      <c r="BE60" s="93">
        <f t="shared" si="0"/>
        <v>0</v>
      </c>
      <c r="BF60" s="93">
        <f t="shared" si="1"/>
        <v>0</v>
      </c>
      <c r="BG60" s="93">
        <f t="shared" si="2"/>
        <v>0</v>
      </c>
    </row>
    <row r="61" spans="1:59" s="93" customFormat="1">
      <c r="A61" s="93" t="s">
        <v>46</v>
      </c>
      <c r="BE61" s="93">
        <f t="shared" si="0"/>
        <v>0</v>
      </c>
      <c r="BF61" s="93">
        <f t="shared" si="1"/>
        <v>0</v>
      </c>
      <c r="BG61" s="93">
        <f t="shared" si="2"/>
        <v>0</v>
      </c>
    </row>
    <row r="62" spans="1:59" s="13" customFormat="1">
      <c r="A62" s="13" t="s">
        <v>47</v>
      </c>
      <c r="B62" s="100"/>
      <c r="F62" s="100"/>
      <c r="I62" s="100"/>
      <c r="L62" s="100">
        <v>1</v>
      </c>
      <c r="M62" s="13">
        <v>1</v>
      </c>
      <c r="N62" s="13">
        <v>36</v>
      </c>
      <c r="O62" s="100"/>
      <c r="R62" s="100">
        <v>1</v>
      </c>
      <c r="S62" s="13">
        <v>1.5</v>
      </c>
      <c r="T62" s="13">
        <v>36</v>
      </c>
      <c r="U62" s="100"/>
      <c r="X62" s="100"/>
      <c r="AA62" s="100"/>
      <c r="AD62" s="100"/>
      <c r="AG62" s="100"/>
      <c r="AJ62" s="100"/>
      <c r="AM62" s="100"/>
      <c r="AP62" s="100"/>
      <c r="AS62" s="100"/>
      <c r="AV62" s="100"/>
      <c r="AZ62" s="100"/>
      <c r="BE62" s="13">
        <f t="shared" si="0"/>
        <v>2</v>
      </c>
      <c r="BF62" s="13">
        <f t="shared" si="1"/>
        <v>2.5</v>
      </c>
      <c r="BG62" s="13">
        <f t="shared" si="2"/>
        <v>72</v>
      </c>
    </row>
    <row r="63" spans="1:59" s="93" customFormat="1">
      <c r="A63" s="93" t="s">
        <v>158</v>
      </c>
      <c r="BE63" s="93">
        <f t="shared" si="0"/>
        <v>0</v>
      </c>
      <c r="BF63" s="93">
        <f t="shared" si="1"/>
        <v>0</v>
      </c>
      <c r="BG63" s="93">
        <f t="shared" si="2"/>
        <v>0</v>
      </c>
    </row>
    <row r="64" spans="1:59" s="93" customFormat="1">
      <c r="A64" s="93" t="s">
        <v>48</v>
      </c>
      <c r="BE64" s="93">
        <f t="shared" si="0"/>
        <v>0</v>
      </c>
      <c r="BF64" s="93">
        <f t="shared" si="1"/>
        <v>0</v>
      </c>
      <c r="BG64" s="93">
        <f t="shared" si="2"/>
        <v>0</v>
      </c>
    </row>
    <row r="65" spans="1:59" s="13" customFormat="1">
      <c r="A65" s="13" t="s">
        <v>49</v>
      </c>
      <c r="B65" s="100"/>
      <c r="F65" s="100"/>
      <c r="I65" s="100"/>
      <c r="L65" s="100">
        <v>1</v>
      </c>
      <c r="M65" s="13">
        <v>1</v>
      </c>
      <c r="N65" s="13">
        <v>36</v>
      </c>
      <c r="O65" s="100"/>
      <c r="R65" s="100"/>
      <c r="U65" s="100"/>
      <c r="X65" s="100"/>
      <c r="AA65" s="100"/>
      <c r="AD65" s="100"/>
      <c r="AG65" s="100"/>
      <c r="AJ65" s="100">
        <v>1</v>
      </c>
      <c r="AK65" s="13">
        <v>1</v>
      </c>
      <c r="AL65" s="13">
        <v>20</v>
      </c>
      <c r="AM65" s="100"/>
      <c r="AP65" s="100"/>
      <c r="AS65" s="100">
        <v>1</v>
      </c>
      <c r="AT65" s="13">
        <v>1</v>
      </c>
      <c r="AU65" s="13">
        <v>36</v>
      </c>
      <c r="AV65" s="100"/>
      <c r="AZ65" s="100"/>
      <c r="BE65" s="13">
        <f t="shared" si="0"/>
        <v>3</v>
      </c>
      <c r="BF65" s="13">
        <f t="shared" si="1"/>
        <v>3</v>
      </c>
      <c r="BG65" s="13">
        <f t="shared" si="2"/>
        <v>92</v>
      </c>
    </row>
    <row r="66" spans="1:59" s="95" customFormat="1">
      <c r="A66" s="95" t="s">
        <v>50</v>
      </c>
      <c r="B66" s="95">
        <v>2</v>
      </c>
      <c r="C66" s="95">
        <v>2</v>
      </c>
      <c r="D66" s="95">
        <v>80</v>
      </c>
      <c r="E66" s="95" t="s">
        <v>352</v>
      </c>
      <c r="F66" s="95">
        <v>1</v>
      </c>
      <c r="G66" s="95">
        <v>1</v>
      </c>
      <c r="H66" s="95">
        <v>36</v>
      </c>
      <c r="L66" s="95">
        <v>3</v>
      </c>
      <c r="M66" s="95">
        <v>4</v>
      </c>
      <c r="N66" s="95">
        <v>144</v>
      </c>
      <c r="R66" s="95">
        <v>1</v>
      </c>
      <c r="S66" s="95">
        <v>1</v>
      </c>
      <c r="T66" s="95">
        <v>24</v>
      </c>
      <c r="AA66" s="95">
        <v>1</v>
      </c>
      <c r="AB66" s="95">
        <v>1</v>
      </c>
      <c r="AC66" s="95">
        <v>36</v>
      </c>
      <c r="BE66" s="95">
        <f t="shared" si="0"/>
        <v>8</v>
      </c>
      <c r="BF66" s="95">
        <f t="shared" si="1"/>
        <v>9</v>
      </c>
      <c r="BG66" s="95">
        <f t="shared" si="2"/>
        <v>320</v>
      </c>
    </row>
    <row r="67" spans="1:59" s="95" customFormat="1">
      <c r="A67" s="95" t="s">
        <v>51</v>
      </c>
      <c r="L67" s="95">
        <v>10</v>
      </c>
      <c r="M67" s="95">
        <v>10.25</v>
      </c>
      <c r="N67" s="95">
        <v>369</v>
      </c>
      <c r="R67" s="95">
        <v>3</v>
      </c>
      <c r="S67" s="95">
        <v>3</v>
      </c>
      <c r="T67" s="95">
        <v>72</v>
      </c>
      <c r="U67" s="95">
        <v>1</v>
      </c>
      <c r="V67" s="95">
        <v>0.75</v>
      </c>
      <c r="W67" s="95">
        <v>22.5</v>
      </c>
      <c r="AG67" s="95">
        <v>1</v>
      </c>
      <c r="AH67" s="95">
        <v>0.5</v>
      </c>
      <c r="AI67" s="95">
        <v>10</v>
      </c>
      <c r="AV67" s="95">
        <v>1</v>
      </c>
      <c r="AW67" s="95">
        <v>0.5</v>
      </c>
      <c r="BE67" s="95">
        <f t="shared" si="0"/>
        <v>16</v>
      </c>
      <c r="BF67" s="95">
        <f t="shared" si="1"/>
        <v>15</v>
      </c>
      <c r="BG67" s="95">
        <f t="shared" si="2"/>
        <v>473.5</v>
      </c>
    </row>
    <row r="68" spans="1:59" s="13" customFormat="1">
      <c r="A68" s="13" t="s">
        <v>52</v>
      </c>
      <c r="B68" s="100"/>
      <c r="F68" s="100"/>
      <c r="I68" s="100"/>
      <c r="L68" s="100">
        <v>1</v>
      </c>
      <c r="M68" s="13">
        <v>1</v>
      </c>
      <c r="N68" s="13">
        <v>36</v>
      </c>
      <c r="O68" s="100"/>
      <c r="R68" s="100"/>
      <c r="U68" s="100"/>
      <c r="X68" s="100"/>
      <c r="AA68" s="100"/>
      <c r="AD68" s="100"/>
      <c r="AG68" s="100"/>
      <c r="AJ68" s="100"/>
      <c r="AM68" s="100"/>
      <c r="AP68" s="100"/>
      <c r="AS68" s="100">
        <v>1</v>
      </c>
      <c r="AT68" s="13">
        <v>1</v>
      </c>
      <c r="AU68" s="13">
        <v>36</v>
      </c>
      <c r="AV68" s="100"/>
      <c r="AZ68" s="100"/>
      <c r="BE68" s="13">
        <f t="shared" si="0"/>
        <v>2</v>
      </c>
      <c r="BF68" s="13">
        <f t="shared" si="1"/>
        <v>2</v>
      </c>
      <c r="BG68" s="13">
        <f t="shared" si="2"/>
        <v>72</v>
      </c>
    </row>
    <row r="69" spans="1:59" s="13" customFormat="1">
      <c r="A69" s="13" t="s">
        <v>53</v>
      </c>
      <c r="B69" s="100"/>
      <c r="F69" s="100"/>
      <c r="I69" s="100"/>
      <c r="L69" s="100">
        <v>2</v>
      </c>
      <c r="M69" s="13">
        <v>2</v>
      </c>
      <c r="N69" s="13">
        <v>72</v>
      </c>
      <c r="O69" s="100">
        <v>1</v>
      </c>
      <c r="P69" s="13">
        <v>1.5</v>
      </c>
      <c r="Q69" s="13">
        <v>36</v>
      </c>
      <c r="R69" s="100"/>
      <c r="U69" s="100"/>
      <c r="X69" s="100"/>
      <c r="AA69" s="100"/>
      <c r="AD69" s="100"/>
      <c r="AG69" s="100"/>
      <c r="AJ69" s="100"/>
      <c r="AM69" s="100"/>
      <c r="AP69" s="100"/>
      <c r="AS69" s="100"/>
      <c r="AV69" s="100"/>
      <c r="AZ69" s="100"/>
      <c r="BE69" s="13">
        <f t="shared" ref="BE69:BE80" si="3">SUM(B69,F69,I69,L69,O69,R69,U69,X69,AA69,AD69,AG69,AJ69,AM69,AP69,AS69,AV69,AZ69)</f>
        <v>3</v>
      </c>
      <c r="BF69" s="13">
        <f t="shared" ref="BF69:BF80" si="4">SUM(C69,G69,J69,M69,P69,S69,V69,Y69,AB69,AE69,AH69,AK69,AN69,AQ69,AT69,AW69,BA69)</f>
        <v>3.5</v>
      </c>
      <c r="BG69" s="13">
        <f t="shared" ref="BG69:BG80" si="5">SUM(D69,H69,K69,N69,Q69,T69,W69,Z69,AC69,AF69,AI69,AL69,AO69,AR69,AU69,AX69,BB69)</f>
        <v>108</v>
      </c>
    </row>
    <row r="70" spans="1:59" s="13" customFormat="1">
      <c r="A70" s="13" t="s">
        <v>54</v>
      </c>
      <c r="B70" s="100"/>
      <c r="F70" s="100"/>
      <c r="I70" s="100"/>
      <c r="L70" s="100">
        <v>2</v>
      </c>
      <c r="M70" s="13">
        <v>2</v>
      </c>
      <c r="N70" s="13">
        <v>72</v>
      </c>
      <c r="O70" s="100"/>
      <c r="R70" s="100"/>
      <c r="U70" s="100"/>
      <c r="X70" s="100"/>
      <c r="AA70" s="100"/>
      <c r="AD70" s="100"/>
      <c r="AG70" s="100"/>
      <c r="AJ70" s="100"/>
      <c r="AM70" s="100"/>
      <c r="AP70" s="100"/>
      <c r="AS70" s="100"/>
      <c r="AV70" s="100"/>
      <c r="AZ70" s="100"/>
      <c r="BE70" s="13">
        <f t="shared" si="3"/>
        <v>2</v>
      </c>
      <c r="BF70" s="13">
        <f t="shared" si="4"/>
        <v>2</v>
      </c>
      <c r="BG70" s="13">
        <f t="shared" si="5"/>
        <v>72</v>
      </c>
    </row>
    <row r="71" spans="1:59" s="13" customFormat="1" ht="14.25" customHeight="1">
      <c r="A71" s="13" t="s">
        <v>55</v>
      </c>
      <c r="B71" s="100"/>
      <c r="F71" s="100"/>
      <c r="I71" s="100"/>
      <c r="L71" s="100">
        <v>1</v>
      </c>
      <c r="M71" s="13">
        <v>1</v>
      </c>
      <c r="N71" s="13">
        <v>36</v>
      </c>
      <c r="O71" s="100"/>
      <c r="R71" s="100">
        <v>1</v>
      </c>
      <c r="S71" s="13">
        <v>1.5</v>
      </c>
      <c r="T71" s="13">
        <v>36</v>
      </c>
      <c r="U71" s="100"/>
      <c r="X71" s="100"/>
      <c r="AA71" s="100"/>
      <c r="AD71" s="100"/>
      <c r="AG71" s="100">
        <v>1</v>
      </c>
      <c r="AH71" s="13">
        <v>0.75</v>
      </c>
      <c r="AI71" s="13">
        <v>15</v>
      </c>
      <c r="AJ71" s="100"/>
      <c r="AM71" s="100"/>
      <c r="AP71" s="100"/>
      <c r="AS71" s="100"/>
      <c r="AV71" s="100"/>
      <c r="AZ71" s="100"/>
      <c r="BE71" s="13">
        <f t="shared" si="3"/>
        <v>3</v>
      </c>
      <c r="BF71" s="13">
        <f t="shared" si="4"/>
        <v>3.25</v>
      </c>
      <c r="BG71" s="13">
        <f t="shared" si="5"/>
        <v>87</v>
      </c>
    </row>
    <row r="72" spans="1:59" s="13" customFormat="1">
      <c r="A72" s="13" t="s">
        <v>56</v>
      </c>
      <c r="B72" s="100"/>
      <c r="F72" s="100"/>
      <c r="I72" s="100"/>
      <c r="L72" s="100"/>
      <c r="O72" s="100"/>
      <c r="R72" s="100">
        <v>1</v>
      </c>
      <c r="S72" s="13">
        <v>1</v>
      </c>
      <c r="T72" s="13">
        <v>24</v>
      </c>
      <c r="U72" s="100"/>
      <c r="X72" s="100"/>
      <c r="AA72" s="100"/>
      <c r="AD72" s="100"/>
      <c r="AG72" s="100"/>
      <c r="AJ72" s="100"/>
      <c r="AM72" s="100"/>
      <c r="AP72" s="100"/>
      <c r="AS72" s="100"/>
      <c r="AV72" s="100"/>
      <c r="AZ72" s="100"/>
      <c r="BE72" s="13">
        <f t="shared" si="3"/>
        <v>1</v>
      </c>
      <c r="BF72" s="13">
        <f t="shared" si="4"/>
        <v>1</v>
      </c>
      <c r="BG72" s="13">
        <f t="shared" si="5"/>
        <v>24</v>
      </c>
    </row>
    <row r="73" spans="1:59" s="93" customFormat="1">
      <c r="A73" s="93" t="s">
        <v>57</v>
      </c>
      <c r="BE73" s="93">
        <f t="shared" si="3"/>
        <v>0</v>
      </c>
      <c r="BF73" s="93">
        <f t="shared" si="4"/>
        <v>0</v>
      </c>
      <c r="BG73" s="93">
        <f t="shared" si="5"/>
        <v>0</v>
      </c>
    </row>
    <row r="74" spans="1:59" s="13" customFormat="1">
      <c r="A74" s="172" t="s">
        <v>161</v>
      </c>
      <c r="B74" s="188"/>
      <c r="C74" s="172"/>
      <c r="D74" s="172"/>
      <c r="F74" s="100"/>
      <c r="I74" s="100"/>
      <c r="L74" s="100">
        <v>2</v>
      </c>
      <c r="M74" s="13">
        <v>2</v>
      </c>
      <c r="N74" s="13">
        <v>72</v>
      </c>
      <c r="O74" s="100"/>
      <c r="R74" s="100"/>
      <c r="U74" s="100"/>
      <c r="X74" s="100"/>
      <c r="AA74" s="100"/>
      <c r="AD74" s="100"/>
      <c r="AG74" s="100"/>
      <c r="AJ74" s="100"/>
      <c r="AM74" s="100"/>
      <c r="AP74" s="100"/>
      <c r="AS74" s="100"/>
      <c r="AV74" s="100"/>
      <c r="AZ74" s="100"/>
      <c r="BE74" s="13">
        <f t="shared" si="3"/>
        <v>2</v>
      </c>
      <c r="BF74" s="13">
        <f t="shared" si="4"/>
        <v>2</v>
      </c>
      <c r="BG74" s="13">
        <f t="shared" si="5"/>
        <v>72</v>
      </c>
    </row>
    <row r="75" spans="1:59" s="16" customFormat="1" ht="13.5" customHeight="1">
      <c r="A75" s="13" t="s">
        <v>58</v>
      </c>
      <c r="B75" s="100"/>
      <c r="C75" s="13"/>
      <c r="D75" s="13"/>
      <c r="F75" s="99"/>
      <c r="I75" s="99"/>
      <c r="L75" s="99"/>
      <c r="O75" s="99"/>
      <c r="R75" s="99"/>
      <c r="U75" s="99">
        <v>1</v>
      </c>
      <c r="V75" s="16">
        <v>1</v>
      </c>
      <c r="W75" s="16">
        <v>30</v>
      </c>
      <c r="X75" s="99"/>
      <c r="AA75" s="99"/>
      <c r="AD75" s="99"/>
      <c r="AG75" s="99"/>
      <c r="AJ75" s="99"/>
      <c r="AM75" s="99"/>
      <c r="AP75" s="99"/>
      <c r="AS75" s="99">
        <v>1</v>
      </c>
      <c r="AT75" s="16">
        <v>1</v>
      </c>
      <c r="AU75" s="16">
        <v>36</v>
      </c>
      <c r="AV75" s="99"/>
      <c r="AZ75" s="99"/>
      <c r="BE75" s="13">
        <f t="shared" si="3"/>
        <v>2</v>
      </c>
      <c r="BF75" s="13">
        <f t="shared" si="4"/>
        <v>2</v>
      </c>
      <c r="BG75" s="13">
        <f t="shared" si="5"/>
        <v>66</v>
      </c>
    </row>
    <row r="76" spans="1:59" s="13" customFormat="1">
      <c r="A76" s="13" t="s">
        <v>59</v>
      </c>
      <c r="B76" s="100"/>
      <c r="F76" s="100"/>
      <c r="I76" s="100"/>
      <c r="L76" s="100">
        <v>5</v>
      </c>
      <c r="M76" s="13">
        <v>5</v>
      </c>
      <c r="N76" s="13">
        <v>180</v>
      </c>
      <c r="O76" s="100"/>
      <c r="R76" s="100">
        <v>1</v>
      </c>
      <c r="S76" s="13">
        <v>1.5</v>
      </c>
      <c r="T76" s="13">
        <v>36</v>
      </c>
      <c r="U76" s="100"/>
      <c r="X76" s="100"/>
      <c r="AA76" s="100"/>
      <c r="AD76" s="100"/>
      <c r="AG76" s="100"/>
      <c r="AJ76" s="100"/>
      <c r="AM76" s="100"/>
      <c r="AP76" s="100"/>
      <c r="AS76" s="100"/>
      <c r="AV76" s="100"/>
      <c r="AZ76" s="100"/>
      <c r="BE76" s="13">
        <f t="shared" si="3"/>
        <v>6</v>
      </c>
      <c r="BF76" s="13">
        <f t="shared" si="4"/>
        <v>6.5</v>
      </c>
      <c r="BG76" s="13">
        <f t="shared" si="5"/>
        <v>216</v>
      </c>
    </row>
    <row r="77" spans="1:59" s="93" customFormat="1" ht="15.75" customHeight="1">
      <c r="A77" s="93" t="s">
        <v>60</v>
      </c>
      <c r="BE77" s="93">
        <f t="shared" si="3"/>
        <v>0</v>
      </c>
      <c r="BF77" s="93">
        <f t="shared" si="4"/>
        <v>0</v>
      </c>
      <c r="BG77" s="93">
        <f t="shared" si="5"/>
        <v>0</v>
      </c>
    </row>
    <row r="78" spans="1:59" s="13" customFormat="1">
      <c r="A78" s="13" t="s">
        <v>61</v>
      </c>
      <c r="B78" s="100"/>
      <c r="F78" s="100">
        <v>1</v>
      </c>
      <c r="G78" s="13">
        <v>1</v>
      </c>
      <c r="H78" s="13">
        <v>36</v>
      </c>
      <c r="I78" s="100"/>
      <c r="L78" s="100"/>
      <c r="O78" s="100"/>
      <c r="R78" s="100"/>
      <c r="U78" s="100"/>
      <c r="X78" s="100"/>
      <c r="AA78" s="100"/>
      <c r="AD78" s="100"/>
      <c r="AG78" s="100"/>
      <c r="AJ78" s="100"/>
      <c r="AM78" s="100"/>
      <c r="AP78" s="100"/>
      <c r="AS78" s="100"/>
      <c r="AV78" s="100"/>
      <c r="AZ78" s="100"/>
      <c r="BE78" s="13">
        <f t="shared" si="3"/>
        <v>1</v>
      </c>
      <c r="BF78" s="13">
        <f t="shared" si="4"/>
        <v>1</v>
      </c>
      <c r="BG78" s="13">
        <f t="shared" si="5"/>
        <v>36</v>
      </c>
    </row>
    <row r="79" spans="1:59" s="190" customFormat="1">
      <c r="A79" s="164" t="s">
        <v>62</v>
      </c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>
        <v>6</v>
      </c>
      <c r="M79" s="164">
        <v>6.4</v>
      </c>
      <c r="N79" s="164">
        <v>230</v>
      </c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>
        <v>1</v>
      </c>
      <c r="AT79" s="164">
        <v>0.5</v>
      </c>
      <c r="AU79" s="164">
        <v>18</v>
      </c>
      <c r="AV79" s="164"/>
      <c r="AW79" s="164"/>
      <c r="AX79" s="164"/>
      <c r="AY79" s="164"/>
      <c r="AZ79" s="164"/>
      <c r="BA79" s="164"/>
      <c r="BB79" s="164"/>
      <c r="BC79" s="164"/>
      <c r="BE79" s="95">
        <f t="shared" si="3"/>
        <v>7</v>
      </c>
      <c r="BF79" s="95">
        <f t="shared" si="4"/>
        <v>6.9</v>
      </c>
      <c r="BG79" s="95">
        <f t="shared" si="5"/>
        <v>248</v>
      </c>
    </row>
    <row r="80" spans="1:59" s="46" customFormat="1">
      <c r="A80" s="26" t="s">
        <v>266</v>
      </c>
      <c r="B80" s="59"/>
      <c r="C80" s="26"/>
      <c r="D80" s="26"/>
      <c r="E80" s="26"/>
      <c r="F80" s="59"/>
      <c r="G80" s="26"/>
      <c r="H80" s="26"/>
      <c r="I80" s="59"/>
      <c r="J80" s="26"/>
      <c r="K80" s="26"/>
      <c r="L80" s="59"/>
      <c r="M80" s="26"/>
      <c r="N80" s="26"/>
      <c r="O80" s="59"/>
      <c r="P80" s="26"/>
      <c r="Q80" s="26"/>
      <c r="R80" s="59"/>
      <c r="S80" s="26"/>
      <c r="T80" s="26"/>
      <c r="U80" s="59"/>
      <c r="V80" s="26"/>
      <c r="W80" s="26"/>
      <c r="X80" s="59"/>
      <c r="Y80" s="26"/>
      <c r="Z80" s="26"/>
      <c r="AA80" s="59"/>
      <c r="AB80" s="26"/>
      <c r="AC80" s="26"/>
      <c r="AD80" s="59"/>
      <c r="AE80" s="26"/>
      <c r="AF80" s="26"/>
      <c r="AG80" s="59"/>
      <c r="AH80" s="26"/>
      <c r="AI80" s="26"/>
      <c r="AJ80" s="59"/>
      <c r="AK80" s="26"/>
      <c r="AL80" s="26"/>
      <c r="AM80" s="59"/>
      <c r="AN80" s="26"/>
      <c r="AO80" s="26"/>
      <c r="AP80" s="59"/>
      <c r="AQ80" s="26"/>
      <c r="AR80" s="26"/>
      <c r="AS80" s="59"/>
      <c r="AT80" s="26"/>
      <c r="AU80" s="26"/>
      <c r="AV80" s="59"/>
      <c r="AW80" s="26"/>
      <c r="AX80" s="26"/>
      <c r="AY80" s="26"/>
      <c r="AZ80" s="59"/>
      <c r="BA80" s="26"/>
      <c r="BB80" s="26"/>
      <c r="BC80" s="26"/>
      <c r="BE80" s="26">
        <f t="shared" si="3"/>
        <v>0</v>
      </c>
      <c r="BF80" s="26">
        <f t="shared" si="4"/>
        <v>0</v>
      </c>
      <c r="BG80" s="26">
        <f t="shared" si="5"/>
        <v>0</v>
      </c>
    </row>
    <row r="81" spans="1:59" s="8" customFormat="1">
      <c r="A81" s="26"/>
      <c r="B81" s="100"/>
      <c r="C81" s="13"/>
      <c r="D81" s="13"/>
      <c r="E81" s="22"/>
      <c r="F81" s="22"/>
      <c r="G81" s="14"/>
      <c r="H81" s="14"/>
      <c r="I81" s="22"/>
      <c r="J81" s="14"/>
      <c r="K81" s="14"/>
      <c r="L81" s="22"/>
      <c r="M81" s="14"/>
      <c r="N81" s="14"/>
      <c r="O81" s="22"/>
      <c r="P81" s="14"/>
      <c r="Q81" s="14"/>
      <c r="R81" s="22"/>
      <c r="S81" s="14"/>
      <c r="T81" s="14"/>
      <c r="U81" s="22"/>
      <c r="V81" s="14"/>
      <c r="W81" s="14"/>
      <c r="X81" s="22"/>
      <c r="Y81" s="14"/>
      <c r="Z81" s="14"/>
      <c r="AA81" s="22"/>
      <c r="AB81" s="14"/>
      <c r="AC81" s="14"/>
      <c r="AD81" s="22"/>
      <c r="AE81" s="14"/>
      <c r="AF81" s="14"/>
      <c r="AG81" s="22"/>
      <c r="AH81" s="14"/>
      <c r="AI81" s="14"/>
      <c r="AJ81" s="22"/>
      <c r="AK81" s="14"/>
      <c r="AL81" s="14"/>
      <c r="AM81" s="22"/>
      <c r="AN81" s="14"/>
      <c r="AO81" s="14"/>
      <c r="AP81" s="22"/>
      <c r="AQ81" s="14"/>
      <c r="AR81" s="14"/>
      <c r="AS81" s="22"/>
      <c r="AT81" s="14"/>
      <c r="AU81" s="14"/>
      <c r="AV81" s="22"/>
      <c r="AW81" s="14"/>
      <c r="AX81" s="14"/>
      <c r="AY81" s="22"/>
      <c r="AZ81" s="22"/>
      <c r="BA81" s="14"/>
      <c r="BB81" s="14"/>
      <c r="BC81" s="22"/>
      <c r="BE81" s="7"/>
      <c r="BF81" s="37"/>
      <c r="BG81" s="7"/>
    </row>
    <row r="82" spans="1:59" s="8" customFormat="1">
      <c r="A82" s="27" t="s">
        <v>152</v>
      </c>
      <c r="B82" s="99">
        <f>SUM(B4:B80)</f>
        <v>2</v>
      </c>
      <c r="C82" s="16">
        <f t="shared" ref="C82:BB82" si="6">SUM(C4:C80)</f>
        <v>2</v>
      </c>
      <c r="D82" s="16">
        <f t="shared" si="6"/>
        <v>80</v>
      </c>
      <c r="E82" s="16">
        <f t="shared" si="6"/>
        <v>0</v>
      </c>
      <c r="F82" s="99">
        <f t="shared" si="6"/>
        <v>4</v>
      </c>
      <c r="G82" s="16">
        <f t="shared" si="6"/>
        <v>4</v>
      </c>
      <c r="H82" s="16">
        <f t="shared" si="6"/>
        <v>148</v>
      </c>
      <c r="I82" s="99">
        <f t="shared" si="6"/>
        <v>1</v>
      </c>
      <c r="J82" s="16">
        <f t="shared" si="6"/>
        <v>1</v>
      </c>
      <c r="K82" s="16">
        <f t="shared" si="6"/>
        <v>36</v>
      </c>
      <c r="L82" s="99">
        <f t="shared" si="6"/>
        <v>94</v>
      </c>
      <c r="M82" s="16">
        <f t="shared" si="6"/>
        <v>97.14</v>
      </c>
      <c r="N82" s="16">
        <f>SUM(N4:N79)</f>
        <v>3497</v>
      </c>
      <c r="O82" s="99">
        <f t="shared" si="6"/>
        <v>11</v>
      </c>
      <c r="P82" s="16">
        <f t="shared" si="6"/>
        <v>14.7</v>
      </c>
      <c r="Q82" s="16">
        <f t="shared" si="6"/>
        <v>366</v>
      </c>
      <c r="R82" s="99">
        <f t="shared" si="6"/>
        <v>18</v>
      </c>
      <c r="S82" s="16">
        <f t="shared" si="6"/>
        <v>20.5</v>
      </c>
      <c r="T82" s="16">
        <f t="shared" si="6"/>
        <v>492</v>
      </c>
      <c r="U82" s="99">
        <f t="shared" si="6"/>
        <v>10</v>
      </c>
      <c r="V82" s="16">
        <f t="shared" si="6"/>
        <v>8.75</v>
      </c>
      <c r="W82" s="16">
        <f>SUM(W4:W80)</f>
        <v>258</v>
      </c>
      <c r="X82" s="99">
        <f t="shared" si="6"/>
        <v>5</v>
      </c>
      <c r="Y82" s="16">
        <f t="shared" si="6"/>
        <v>3.5</v>
      </c>
      <c r="Z82" s="16">
        <f t="shared" si="6"/>
        <v>126</v>
      </c>
      <c r="AA82" s="99">
        <f t="shared" si="6"/>
        <v>1</v>
      </c>
      <c r="AB82" s="16">
        <f t="shared" si="6"/>
        <v>1</v>
      </c>
      <c r="AC82" s="16">
        <f t="shared" si="6"/>
        <v>36</v>
      </c>
      <c r="AD82" s="99">
        <f t="shared" si="6"/>
        <v>0</v>
      </c>
      <c r="AE82" s="16">
        <f t="shared" si="6"/>
        <v>0</v>
      </c>
      <c r="AF82" s="16">
        <f t="shared" si="6"/>
        <v>0</v>
      </c>
      <c r="AG82" s="99">
        <f t="shared" si="6"/>
        <v>4</v>
      </c>
      <c r="AH82" s="16">
        <f t="shared" si="6"/>
        <v>2.75</v>
      </c>
      <c r="AI82" s="16">
        <f t="shared" si="6"/>
        <v>55</v>
      </c>
      <c r="AJ82" s="99">
        <f t="shared" si="6"/>
        <v>1</v>
      </c>
      <c r="AK82" s="16">
        <f t="shared" si="6"/>
        <v>1</v>
      </c>
      <c r="AL82" s="16">
        <f t="shared" si="6"/>
        <v>20</v>
      </c>
      <c r="AM82" s="99">
        <f t="shared" si="6"/>
        <v>1</v>
      </c>
      <c r="AN82" s="16">
        <f t="shared" si="6"/>
        <v>0.5</v>
      </c>
      <c r="AO82" s="16">
        <f t="shared" si="6"/>
        <v>10</v>
      </c>
      <c r="AP82" s="99">
        <f t="shared" si="6"/>
        <v>0</v>
      </c>
      <c r="AQ82" s="16">
        <f t="shared" si="6"/>
        <v>0</v>
      </c>
      <c r="AR82" s="16">
        <f t="shared" si="6"/>
        <v>0</v>
      </c>
      <c r="AS82" s="99">
        <f t="shared" si="6"/>
        <v>6</v>
      </c>
      <c r="AT82" s="16">
        <f t="shared" si="6"/>
        <v>5.5</v>
      </c>
      <c r="AU82" s="16">
        <f t="shared" si="6"/>
        <v>198</v>
      </c>
      <c r="AV82" s="99">
        <f t="shared" si="6"/>
        <v>3</v>
      </c>
      <c r="AW82" s="16">
        <f t="shared" si="6"/>
        <v>2</v>
      </c>
      <c r="AX82" s="16">
        <f t="shared" si="6"/>
        <v>27</v>
      </c>
      <c r="AY82" s="16">
        <f t="shared" si="6"/>
        <v>0</v>
      </c>
      <c r="AZ82" s="99">
        <f t="shared" si="6"/>
        <v>0</v>
      </c>
      <c r="BA82" s="16">
        <f t="shared" si="6"/>
        <v>0</v>
      </c>
      <c r="BB82" s="16">
        <f t="shared" si="6"/>
        <v>0</v>
      </c>
      <c r="BC82" s="16"/>
      <c r="BE82" s="7"/>
      <c r="BF82" s="37"/>
      <c r="BG82" s="7"/>
    </row>
    <row r="83" spans="1:59">
      <c r="A83" s="28"/>
      <c r="B83" s="101"/>
      <c r="C83" s="9"/>
      <c r="D83" s="9"/>
      <c r="BE83" s="1"/>
      <c r="BF83" s="37"/>
      <c r="BG83" s="1"/>
    </row>
    <row r="84" spans="1:59">
      <c r="A84" s="28"/>
      <c r="B84" s="101"/>
      <c r="C84" s="9"/>
      <c r="D84" s="9"/>
      <c r="BC84" s="23">
        <f>SUM(B82:BC82)</f>
        <v>5674.34</v>
      </c>
      <c r="BE84" s="1">
        <f>SUM(BE4:BE80)</f>
        <v>161</v>
      </c>
      <c r="BF84" s="1">
        <f>SUM(BF4:BF80)</f>
        <v>164.34</v>
      </c>
      <c r="BG84" s="1">
        <f>SUM(BG4:BG80)</f>
        <v>5349</v>
      </c>
    </row>
    <row r="86" spans="1:59">
      <c r="BE86">
        <f>SUM(BE84:BG84)</f>
        <v>5674.34</v>
      </c>
    </row>
  </sheetData>
  <mergeCells count="18">
    <mergeCell ref="AD1:AF1"/>
    <mergeCell ref="AV1:AY1"/>
    <mergeCell ref="AZ1:BC1"/>
    <mergeCell ref="A1:A2"/>
    <mergeCell ref="AS1:AU1"/>
    <mergeCell ref="X1:Z1"/>
    <mergeCell ref="F1:H1"/>
    <mergeCell ref="B1:E1"/>
    <mergeCell ref="I1:K1"/>
    <mergeCell ref="L1:N1"/>
    <mergeCell ref="AG1:AI1"/>
    <mergeCell ref="AJ1:AL1"/>
    <mergeCell ref="AM1:AO1"/>
    <mergeCell ref="AP1:AR1"/>
    <mergeCell ref="R1:T1"/>
    <mergeCell ref="U1:W1"/>
    <mergeCell ref="AA1:AC1"/>
    <mergeCell ref="O1:Q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86"/>
  <sheetViews>
    <sheetView zoomScale="80" zoomScaleNormal="80" workbookViewId="0">
      <pane xSplit="8" ySplit="10" topLeftCell="U74" activePane="bottomRight" state="frozen"/>
      <selection pane="topRight" activeCell="I1" sqref="I1"/>
      <selection pane="bottomLeft" activeCell="A10" sqref="A10"/>
      <selection pane="bottomRight" activeCell="W2" sqref="W1:W1048576"/>
    </sheetView>
  </sheetViews>
  <sheetFormatPr defaultRowHeight="15"/>
  <cols>
    <col min="1" max="1" width="13.85546875" style="25" customWidth="1"/>
    <col min="2" max="2" width="10.7109375" customWidth="1"/>
    <col min="3" max="3" width="10.85546875" customWidth="1"/>
    <col min="4" max="4" width="11.28515625" style="23" customWidth="1"/>
    <col min="5" max="5" width="10.7109375" customWidth="1"/>
    <col min="6" max="6" width="10" customWidth="1"/>
    <col min="7" max="7" width="10.42578125" customWidth="1"/>
    <col min="8" max="8" width="10.140625" customWidth="1"/>
    <col min="9" max="9" width="10.28515625" style="312" customWidth="1"/>
    <col min="10" max="11" width="11.7109375" customWidth="1"/>
    <col min="12" max="12" width="10.5703125" customWidth="1"/>
    <col min="13" max="13" width="10.28515625" style="312" customWidth="1"/>
    <col min="14" max="14" width="10.28515625" customWidth="1"/>
    <col min="15" max="15" width="10.140625" style="312" customWidth="1"/>
    <col min="16" max="16" width="10" customWidth="1"/>
    <col min="17" max="17" width="14.140625" customWidth="1"/>
    <col min="18" max="19" width="10.140625" customWidth="1"/>
    <col min="20" max="20" width="10" customWidth="1"/>
    <col min="21" max="21" width="10.42578125" style="312" customWidth="1"/>
    <col min="22" max="22" width="10.28515625" customWidth="1"/>
    <col min="23" max="23" width="10.28515625" style="312" customWidth="1"/>
    <col min="24" max="24" width="10" customWidth="1"/>
    <col min="25" max="25" width="10.7109375" customWidth="1"/>
    <col min="26" max="26" width="10.140625" customWidth="1"/>
    <col min="27" max="27" width="10.28515625" customWidth="1"/>
    <col min="28" max="29" width="10" customWidth="1"/>
    <col min="30" max="30" width="10.140625" customWidth="1"/>
    <col min="31" max="31" width="10" customWidth="1"/>
    <col min="32" max="32" width="10.28515625" customWidth="1"/>
    <col min="33" max="33" width="13.85546875" style="23" customWidth="1"/>
    <col min="34" max="34" width="10" customWidth="1"/>
    <col min="35" max="35" width="10.140625" customWidth="1"/>
    <col min="36" max="36" width="11.5703125" style="23" customWidth="1"/>
  </cols>
  <sheetData>
    <row r="1" spans="1:39" ht="24" customHeight="1">
      <c r="A1" s="204" t="s">
        <v>0</v>
      </c>
      <c r="B1" s="218" t="s">
        <v>174</v>
      </c>
      <c r="C1" s="219"/>
      <c r="D1" s="220"/>
      <c r="E1" s="221" t="s">
        <v>125</v>
      </c>
      <c r="F1" s="221"/>
      <c r="G1" s="222" t="s">
        <v>151</v>
      </c>
      <c r="H1" s="223"/>
      <c r="I1" s="224" t="s">
        <v>1</v>
      </c>
      <c r="J1" s="225"/>
      <c r="K1" s="224" t="s">
        <v>138</v>
      </c>
      <c r="L1" s="225"/>
      <c r="M1" s="222" t="s">
        <v>178</v>
      </c>
      <c r="N1" s="223"/>
      <c r="O1" s="226" t="s">
        <v>139</v>
      </c>
      <c r="P1" s="226"/>
      <c r="Q1" s="224" t="s">
        <v>140</v>
      </c>
      <c r="R1" s="225"/>
      <c r="S1" s="224" t="s">
        <v>149</v>
      </c>
      <c r="T1" s="225"/>
      <c r="U1" s="224" t="s">
        <v>143</v>
      </c>
      <c r="V1" s="225"/>
      <c r="W1" s="222" t="s">
        <v>179</v>
      </c>
      <c r="X1" s="223"/>
      <c r="Y1" s="224" t="s">
        <v>180</v>
      </c>
      <c r="Z1" s="225"/>
      <c r="AA1" s="222" t="s">
        <v>181</v>
      </c>
      <c r="AB1" s="232"/>
      <c r="AC1" s="227" t="s">
        <v>145</v>
      </c>
      <c r="AD1" s="228"/>
      <c r="AE1" s="224" t="s">
        <v>182</v>
      </c>
      <c r="AF1" s="229"/>
      <c r="AG1" s="230"/>
      <c r="AH1" s="231" t="s">
        <v>184</v>
      </c>
      <c r="AI1" s="231"/>
      <c r="AJ1" s="231"/>
    </row>
    <row r="2" spans="1:39" ht="78.75">
      <c r="A2" s="205"/>
      <c r="B2" s="47" t="s">
        <v>225</v>
      </c>
      <c r="C2" s="47" t="s">
        <v>226</v>
      </c>
      <c r="D2" s="30" t="s">
        <v>150</v>
      </c>
      <c r="E2" s="47" t="s">
        <v>225</v>
      </c>
      <c r="F2" s="47" t="s">
        <v>226</v>
      </c>
      <c r="G2" s="47" t="s">
        <v>225</v>
      </c>
      <c r="H2" s="47" t="s">
        <v>226</v>
      </c>
      <c r="I2" s="307" t="s">
        <v>225</v>
      </c>
      <c r="J2" s="47" t="s">
        <v>226</v>
      </c>
      <c r="K2" s="47" t="s">
        <v>225</v>
      </c>
      <c r="L2" s="47" t="s">
        <v>226</v>
      </c>
      <c r="M2" s="307" t="s">
        <v>225</v>
      </c>
      <c r="N2" s="47" t="s">
        <v>226</v>
      </c>
      <c r="O2" s="307" t="s">
        <v>225</v>
      </c>
      <c r="P2" s="47" t="s">
        <v>226</v>
      </c>
      <c r="Q2" s="47" t="s">
        <v>225</v>
      </c>
      <c r="R2" s="47" t="s">
        <v>226</v>
      </c>
      <c r="S2" s="47" t="s">
        <v>225</v>
      </c>
      <c r="T2" s="47" t="s">
        <v>226</v>
      </c>
      <c r="U2" s="307" t="s">
        <v>225</v>
      </c>
      <c r="V2" s="47" t="s">
        <v>226</v>
      </c>
      <c r="W2" s="307" t="s">
        <v>225</v>
      </c>
      <c r="X2" s="47" t="s">
        <v>226</v>
      </c>
      <c r="Y2" s="47" t="s">
        <v>225</v>
      </c>
      <c r="Z2" s="47" t="s">
        <v>226</v>
      </c>
      <c r="AA2" s="47" t="s">
        <v>225</v>
      </c>
      <c r="AB2" s="47" t="s">
        <v>226</v>
      </c>
      <c r="AC2" s="47" t="s">
        <v>225</v>
      </c>
      <c r="AD2" s="47" t="s">
        <v>226</v>
      </c>
      <c r="AE2" s="47" t="s">
        <v>225</v>
      </c>
      <c r="AF2" s="47" t="s">
        <v>226</v>
      </c>
      <c r="AG2" s="30" t="s">
        <v>183</v>
      </c>
      <c r="AH2" s="47" t="s">
        <v>225</v>
      </c>
      <c r="AI2" s="47" t="s">
        <v>226</v>
      </c>
      <c r="AJ2" s="30" t="s">
        <v>183</v>
      </c>
      <c r="AL2" s="47" t="s">
        <v>225</v>
      </c>
      <c r="AM2" s="47" t="s">
        <v>226</v>
      </c>
    </row>
    <row r="3" spans="1:39" s="25" customFormat="1">
      <c r="A3" s="26"/>
      <c r="B3" s="26"/>
      <c r="C3" s="26"/>
      <c r="D3" s="56"/>
      <c r="E3" s="11"/>
      <c r="F3" s="11"/>
      <c r="G3" s="11"/>
      <c r="H3" s="11"/>
      <c r="I3" s="308"/>
      <c r="J3" s="11"/>
      <c r="K3" s="11"/>
      <c r="L3" s="11"/>
      <c r="M3" s="308"/>
      <c r="N3" s="11"/>
      <c r="O3" s="308"/>
      <c r="P3" s="11"/>
      <c r="Q3" s="11"/>
      <c r="R3" s="11"/>
      <c r="S3" s="11"/>
      <c r="T3" s="11"/>
      <c r="U3" s="308"/>
      <c r="V3" s="11"/>
      <c r="W3" s="308"/>
      <c r="X3" s="11"/>
      <c r="Y3" s="11"/>
      <c r="Z3" s="11"/>
      <c r="AA3" s="11"/>
      <c r="AB3" s="11"/>
      <c r="AC3" s="11"/>
      <c r="AD3" s="11"/>
      <c r="AE3" s="11"/>
      <c r="AF3" s="11"/>
      <c r="AG3" s="57"/>
      <c r="AH3" s="11"/>
      <c r="AI3" s="11"/>
      <c r="AJ3" s="57"/>
    </row>
    <row r="4" spans="1:39" s="11" customFormat="1">
      <c r="A4" s="26" t="s">
        <v>155</v>
      </c>
      <c r="B4" s="26"/>
      <c r="C4" s="26"/>
      <c r="D4" s="26"/>
      <c r="E4" s="26"/>
      <c r="F4" s="26"/>
      <c r="G4" s="26"/>
      <c r="H4" s="26"/>
      <c r="I4" s="309"/>
      <c r="J4" s="26"/>
      <c r="K4" s="26"/>
      <c r="L4" s="26"/>
      <c r="M4" s="309"/>
      <c r="N4" s="26"/>
      <c r="O4" s="309"/>
      <c r="P4" s="26"/>
      <c r="Q4" s="26"/>
      <c r="R4" s="26"/>
      <c r="S4" s="26"/>
      <c r="T4" s="26"/>
      <c r="U4" s="309"/>
      <c r="V4" s="26"/>
      <c r="W4" s="309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L4" s="10">
        <f>SUM(B4,E4,G4,I4,K4,M4,O4,Q4,S4,U4,W4,Y4,AA4,AC4,AE4,AH4)</f>
        <v>0</v>
      </c>
      <c r="AM4" s="10">
        <f>SUM(C4,F4,H4,J4,L4,N4,P4,R4,T4,V4,X4,Z4,AB4,AD4,AF4,AI4)</f>
        <v>0</v>
      </c>
    </row>
    <row r="5" spans="1:39" s="70" customFormat="1">
      <c r="A5" s="20" t="s">
        <v>171</v>
      </c>
      <c r="B5" s="20"/>
      <c r="C5" s="20"/>
      <c r="D5" s="18"/>
      <c r="E5" s="18"/>
      <c r="F5" s="18"/>
      <c r="G5" s="18"/>
      <c r="H5" s="18"/>
      <c r="I5" s="80"/>
      <c r="J5" s="18"/>
      <c r="K5" s="18"/>
      <c r="L5" s="18"/>
      <c r="M5" s="80">
        <v>1</v>
      </c>
      <c r="N5" s="18"/>
      <c r="O5" s="80"/>
      <c r="P5" s="18"/>
      <c r="Q5" s="18"/>
      <c r="R5" s="18"/>
      <c r="S5" s="18"/>
      <c r="T5" s="18"/>
      <c r="U5" s="80"/>
      <c r="V5" s="18"/>
      <c r="W5" s="80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L5" s="71">
        <f t="shared" ref="AL5:AL68" si="0">SUM(B5,E5,G5,I5,K5,M5,O5,Q5,S5,U5,W5,Y5,AA5,AC5,AE5,AH5)</f>
        <v>1</v>
      </c>
      <c r="AM5" s="71">
        <f t="shared" ref="AM5:AM68" si="1">SUM(C5,F5,H5,J5,L5,N5,P5,R5,T5,V5,X5,Z5,AB5,AD5,AF5,AI5)</f>
        <v>0</v>
      </c>
    </row>
    <row r="6" spans="1:39" s="11" customFormat="1" ht="30">
      <c r="A6" s="61" t="s">
        <v>141</v>
      </c>
      <c r="B6" s="61"/>
      <c r="C6" s="61"/>
      <c r="D6" s="26"/>
      <c r="E6" s="26"/>
      <c r="F6" s="26"/>
      <c r="G6" s="26"/>
      <c r="H6" s="26"/>
      <c r="I6" s="309"/>
      <c r="J6" s="26"/>
      <c r="K6" s="26"/>
      <c r="L6" s="26"/>
      <c r="M6" s="309"/>
      <c r="N6" s="26"/>
      <c r="O6" s="309"/>
      <c r="P6" s="26"/>
      <c r="Q6" s="26"/>
      <c r="R6" s="26"/>
      <c r="S6" s="26"/>
      <c r="T6" s="26"/>
      <c r="U6" s="309"/>
      <c r="V6" s="26"/>
      <c r="W6" s="309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L6" s="10">
        <f t="shared" si="0"/>
        <v>0</v>
      </c>
      <c r="AM6" s="10">
        <f t="shared" si="1"/>
        <v>0</v>
      </c>
    </row>
    <row r="7" spans="1:39" s="11" customFormat="1" ht="30">
      <c r="A7" s="61" t="s">
        <v>162</v>
      </c>
      <c r="B7" s="61"/>
      <c r="C7" s="61"/>
      <c r="D7" s="26"/>
      <c r="E7" s="26"/>
      <c r="F7" s="26"/>
      <c r="G7" s="26"/>
      <c r="H7" s="26"/>
      <c r="I7" s="309"/>
      <c r="J7" s="26"/>
      <c r="K7" s="26"/>
      <c r="L7" s="26"/>
      <c r="M7" s="309"/>
      <c r="N7" s="26"/>
      <c r="O7" s="309"/>
      <c r="P7" s="26"/>
      <c r="Q7" s="26"/>
      <c r="R7" s="26"/>
      <c r="S7" s="26"/>
      <c r="T7" s="26"/>
      <c r="U7" s="309"/>
      <c r="V7" s="26"/>
      <c r="W7" s="309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L7" s="10">
        <f t="shared" si="0"/>
        <v>0</v>
      </c>
      <c r="AM7" s="10">
        <f t="shared" si="1"/>
        <v>0</v>
      </c>
    </row>
    <row r="8" spans="1:39" s="11" customFormat="1">
      <c r="A8" s="61" t="s">
        <v>97</v>
      </c>
      <c r="B8" s="61"/>
      <c r="C8" s="61"/>
      <c r="D8" s="26"/>
      <c r="E8" s="26"/>
      <c r="F8" s="26"/>
      <c r="G8" s="26"/>
      <c r="H8" s="26"/>
      <c r="I8" s="309"/>
      <c r="J8" s="26"/>
      <c r="K8" s="26"/>
      <c r="L8" s="26"/>
      <c r="M8" s="309"/>
      <c r="N8" s="26"/>
      <c r="O8" s="309"/>
      <c r="P8" s="26"/>
      <c r="Q8" s="26"/>
      <c r="R8" s="26"/>
      <c r="S8" s="26"/>
      <c r="T8" s="26"/>
      <c r="U8" s="309"/>
      <c r="V8" s="26"/>
      <c r="W8" s="309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L8" s="10">
        <f t="shared" si="0"/>
        <v>0</v>
      </c>
      <c r="AM8" s="10">
        <f t="shared" si="1"/>
        <v>0</v>
      </c>
    </row>
    <row r="9" spans="1:39" s="70" customFormat="1">
      <c r="A9" s="20" t="s">
        <v>110</v>
      </c>
      <c r="B9" s="20"/>
      <c r="C9" s="20"/>
      <c r="D9" s="18"/>
      <c r="E9" s="18"/>
      <c r="F9" s="18"/>
      <c r="G9" s="18"/>
      <c r="H9" s="18"/>
      <c r="I9" s="80">
        <v>1</v>
      </c>
      <c r="J9" s="18"/>
      <c r="K9" s="18"/>
      <c r="L9" s="18"/>
      <c r="M9" s="80"/>
      <c r="N9" s="18"/>
      <c r="O9" s="80"/>
      <c r="P9" s="18"/>
      <c r="Q9" s="18"/>
      <c r="R9" s="18"/>
      <c r="S9" s="18"/>
      <c r="T9" s="18"/>
      <c r="U9" s="80"/>
      <c r="V9" s="18"/>
      <c r="W9" s="80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L9" s="71">
        <f t="shared" si="0"/>
        <v>1</v>
      </c>
      <c r="AM9" s="71">
        <f t="shared" si="1"/>
        <v>0</v>
      </c>
    </row>
    <row r="10" spans="1:39" s="11" customFormat="1">
      <c r="A10" s="61" t="s">
        <v>118</v>
      </c>
      <c r="B10" s="61"/>
      <c r="C10" s="61"/>
      <c r="D10" s="26"/>
      <c r="E10" s="26"/>
      <c r="F10" s="26"/>
      <c r="G10" s="26"/>
      <c r="H10" s="26"/>
      <c r="I10" s="309"/>
      <c r="J10" s="26"/>
      <c r="K10" s="26"/>
      <c r="L10" s="26"/>
      <c r="M10" s="309"/>
      <c r="N10" s="26"/>
      <c r="O10" s="309"/>
      <c r="P10" s="26"/>
      <c r="Q10" s="26"/>
      <c r="R10" s="26"/>
      <c r="S10" s="26"/>
      <c r="T10" s="26"/>
      <c r="U10" s="309"/>
      <c r="V10" s="26"/>
      <c r="W10" s="309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L10" s="10">
        <f t="shared" si="0"/>
        <v>0</v>
      </c>
      <c r="AM10" s="10">
        <f t="shared" si="1"/>
        <v>0</v>
      </c>
    </row>
    <row r="11" spans="1:39" s="70" customFormat="1" ht="30">
      <c r="A11" s="20" t="s">
        <v>173</v>
      </c>
      <c r="B11" s="20"/>
      <c r="C11" s="20"/>
      <c r="D11" s="18"/>
      <c r="E11" s="18"/>
      <c r="F11" s="18"/>
      <c r="G11" s="18"/>
      <c r="H11" s="18"/>
      <c r="I11" s="80">
        <v>3</v>
      </c>
      <c r="J11" s="18"/>
      <c r="K11" s="18"/>
      <c r="L11" s="18"/>
      <c r="M11" s="80"/>
      <c r="N11" s="18"/>
      <c r="O11" s="80"/>
      <c r="P11" s="18"/>
      <c r="Q11" s="18"/>
      <c r="R11" s="18"/>
      <c r="S11" s="18"/>
      <c r="T11" s="18"/>
      <c r="U11" s="80"/>
      <c r="V11" s="18"/>
      <c r="W11" s="80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L11" s="71">
        <f t="shared" si="0"/>
        <v>3</v>
      </c>
      <c r="AM11" s="71">
        <f t="shared" si="1"/>
        <v>0</v>
      </c>
    </row>
    <row r="12" spans="1:39" s="70" customFormat="1" ht="30">
      <c r="A12" s="20" t="s">
        <v>172</v>
      </c>
      <c r="B12" s="20"/>
      <c r="C12" s="20"/>
      <c r="D12" s="18"/>
      <c r="E12" s="18"/>
      <c r="F12" s="18"/>
      <c r="G12" s="18"/>
      <c r="H12" s="18"/>
      <c r="I12" s="80">
        <v>1</v>
      </c>
      <c r="J12" s="18"/>
      <c r="K12" s="18"/>
      <c r="L12" s="18"/>
      <c r="M12" s="80"/>
      <c r="N12" s="18"/>
      <c r="O12" s="80"/>
      <c r="P12" s="18"/>
      <c r="Q12" s="18"/>
      <c r="R12" s="18"/>
      <c r="S12" s="18"/>
      <c r="T12" s="18"/>
      <c r="U12" s="80"/>
      <c r="V12" s="18"/>
      <c r="W12" s="80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L12" s="71">
        <f t="shared" si="0"/>
        <v>1</v>
      </c>
      <c r="AM12" s="71">
        <f t="shared" si="1"/>
        <v>0</v>
      </c>
    </row>
    <row r="13" spans="1:39" s="70" customFormat="1">
      <c r="A13" s="18" t="s">
        <v>2</v>
      </c>
      <c r="B13" s="18"/>
      <c r="C13" s="18"/>
      <c r="D13" s="18"/>
      <c r="E13" s="18"/>
      <c r="F13" s="18"/>
      <c r="G13" s="18"/>
      <c r="H13" s="18"/>
      <c r="I13" s="80"/>
      <c r="J13" s="18"/>
      <c r="K13" s="18"/>
      <c r="L13" s="18"/>
      <c r="M13" s="80"/>
      <c r="N13" s="18"/>
      <c r="O13" s="80"/>
      <c r="P13" s="18"/>
      <c r="Q13" s="18"/>
      <c r="R13" s="18"/>
      <c r="S13" s="18"/>
      <c r="T13" s="18"/>
      <c r="U13" s="80"/>
      <c r="V13" s="18"/>
      <c r="W13" s="80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L13" s="71">
        <f t="shared" si="0"/>
        <v>0</v>
      </c>
      <c r="AM13" s="71">
        <f t="shared" si="1"/>
        <v>0</v>
      </c>
    </row>
    <row r="14" spans="1:39" s="70" customFormat="1">
      <c r="A14" s="18" t="s">
        <v>3</v>
      </c>
      <c r="B14" s="18"/>
      <c r="C14" s="18"/>
      <c r="D14" s="18"/>
      <c r="E14" s="18"/>
      <c r="F14" s="18"/>
      <c r="G14" s="18"/>
      <c r="H14" s="18"/>
      <c r="I14" s="80">
        <v>3</v>
      </c>
      <c r="J14" s="18"/>
      <c r="K14" s="18"/>
      <c r="L14" s="18"/>
      <c r="M14" s="80"/>
      <c r="N14" s="18"/>
      <c r="O14" s="80"/>
      <c r="P14" s="18"/>
      <c r="Q14" s="18"/>
      <c r="R14" s="18"/>
      <c r="S14" s="18"/>
      <c r="T14" s="18"/>
      <c r="U14" s="80"/>
      <c r="V14" s="18"/>
      <c r="W14" s="80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L14" s="71">
        <f t="shared" si="0"/>
        <v>3</v>
      </c>
      <c r="AM14" s="71">
        <f t="shared" si="1"/>
        <v>0</v>
      </c>
    </row>
    <row r="15" spans="1:39" s="70" customFormat="1">
      <c r="A15" s="18" t="s">
        <v>4</v>
      </c>
      <c r="B15" s="18"/>
      <c r="C15" s="18"/>
      <c r="D15" s="18"/>
      <c r="E15" s="18"/>
      <c r="F15" s="18"/>
      <c r="G15" s="18"/>
      <c r="H15" s="18"/>
      <c r="I15" s="80">
        <v>1</v>
      </c>
      <c r="J15" s="18"/>
      <c r="K15" s="18"/>
      <c r="L15" s="18"/>
      <c r="M15" s="80"/>
      <c r="N15" s="18"/>
      <c r="O15" s="80">
        <v>1</v>
      </c>
      <c r="P15" s="18"/>
      <c r="Q15" s="18"/>
      <c r="R15" s="18"/>
      <c r="S15" s="18"/>
      <c r="T15" s="18"/>
      <c r="U15" s="80"/>
      <c r="V15" s="18"/>
      <c r="W15" s="80">
        <v>1</v>
      </c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L15" s="71">
        <f t="shared" si="0"/>
        <v>3</v>
      </c>
      <c r="AM15" s="71">
        <f t="shared" si="1"/>
        <v>0</v>
      </c>
    </row>
    <row r="16" spans="1:39" s="70" customFormat="1">
      <c r="A16" s="18" t="s">
        <v>5</v>
      </c>
      <c r="B16" s="18"/>
      <c r="C16" s="18"/>
      <c r="D16" s="18"/>
      <c r="E16" s="18"/>
      <c r="F16" s="18"/>
      <c r="G16" s="18"/>
      <c r="H16" s="18"/>
      <c r="I16" s="80">
        <v>1</v>
      </c>
      <c r="J16" s="18"/>
      <c r="K16" s="18"/>
      <c r="L16" s="18"/>
      <c r="M16" s="80"/>
      <c r="N16" s="18"/>
      <c r="O16" s="80"/>
      <c r="P16" s="18"/>
      <c r="Q16" s="18"/>
      <c r="R16" s="18"/>
      <c r="S16" s="18"/>
      <c r="T16" s="18"/>
      <c r="U16" s="80"/>
      <c r="V16" s="18"/>
      <c r="W16" s="80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L16" s="71">
        <f t="shared" si="0"/>
        <v>1</v>
      </c>
      <c r="AM16" s="71">
        <f t="shared" si="1"/>
        <v>0</v>
      </c>
    </row>
    <row r="17" spans="1:39" s="70" customFormat="1">
      <c r="A17" s="18" t="s">
        <v>6</v>
      </c>
      <c r="B17" s="18"/>
      <c r="C17" s="18"/>
      <c r="D17" s="18"/>
      <c r="E17" s="18"/>
      <c r="F17" s="18"/>
      <c r="G17" s="18"/>
      <c r="H17" s="18"/>
      <c r="I17" s="80"/>
      <c r="J17" s="18"/>
      <c r="K17" s="18"/>
      <c r="L17" s="18"/>
      <c r="M17" s="80"/>
      <c r="N17" s="18"/>
      <c r="O17" s="80"/>
      <c r="P17" s="18"/>
      <c r="Q17" s="18"/>
      <c r="R17" s="18"/>
      <c r="S17" s="18"/>
      <c r="T17" s="18"/>
      <c r="U17" s="80">
        <v>1</v>
      </c>
      <c r="V17" s="18"/>
      <c r="W17" s="80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L17" s="71">
        <f t="shared" si="0"/>
        <v>1</v>
      </c>
      <c r="AM17" s="71">
        <f t="shared" si="1"/>
        <v>0</v>
      </c>
    </row>
    <row r="18" spans="1:39" s="70" customFormat="1">
      <c r="A18" s="18" t="s">
        <v>7</v>
      </c>
      <c r="B18" s="18"/>
      <c r="C18" s="18"/>
      <c r="D18" s="18"/>
      <c r="E18" s="18"/>
      <c r="F18" s="18"/>
      <c r="G18" s="18"/>
      <c r="H18" s="18"/>
      <c r="I18" s="80"/>
      <c r="J18" s="18"/>
      <c r="K18" s="18"/>
      <c r="L18" s="18"/>
      <c r="M18" s="80"/>
      <c r="N18" s="18"/>
      <c r="O18" s="80"/>
      <c r="P18" s="18"/>
      <c r="Q18" s="18"/>
      <c r="R18" s="18"/>
      <c r="S18" s="18"/>
      <c r="T18" s="18"/>
      <c r="U18" s="80"/>
      <c r="V18" s="18"/>
      <c r="W18" s="80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L18" s="71">
        <f t="shared" si="0"/>
        <v>0</v>
      </c>
      <c r="AM18" s="71">
        <f t="shared" si="1"/>
        <v>0</v>
      </c>
    </row>
    <row r="19" spans="1:39" s="70" customFormat="1">
      <c r="A19" s="18" t="s">
        <v>185</v>
      </c>
      <c r="B19" s="18"/>
      <c r="C19" s="18"/>
      <c r="D19" s="18"/>
      <c r="E19" s="18"/>
      <c r="F19" s="18"/>
      <c r="G19" s="18"/>
      <c r="H19" s="18"/>
      <c r="I19" s="80"/>
      <c r="J19" s="18"/>
      <c r="K19" s="18"/>
      <c r="L19" s="18"/>
      <c r="M19" s="80"/>
      <c r="N19" s="18"/>
      <c r="O19" s="80"/>
      <c r="P19" s="18"/>
      <c r="Q19" s="18"/>
      <c r="R19" s="18"/>
      <c r="S19" s="18"/>
      <c r="T19" s="18"/>
      <c r="U19" s="80"/>
      <c r="V19" s="18"/>
      <c r="W19" s="80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L19" s="71">
        <f t="shared" si="0"/>
        <v>0</v>
      </c>
      <c r="AM19" s="71">
        <f t="shared" si="1"/>
        <v>0</v>
      </c>
    </row>
    <row r="20" spans="1:39" s="70" customFormat="1">
      <c r="A20" s="18" t="s">
        <v>8</v>
      </c>
      <c r="B20" s="18"/>
      <c r="C20" s="18"/>
      <c r="D20" s="18"/>
      <c r="E20" s="18"/>
      <c r="F20" s="18"/>
      <c r="G20" s="18"/>
      <c r="H20" s="18"/>
      <c r="I20" s="80">
        <v>1</v>
      </c>
      <c r="J20" s="18"/>
      <c r="K20" s="18"/>
      <c r="L20" s="18"/>
      <c r="M20" s="80"/>
      <c r="N20" s="18"/>
      <c r="O20" s="80"/>
      <c r="P20" s="18"/>
      <c r="Q20" s="18"/>
      <c r="R20" s="18"/>
      <c r="S20" s="18"/>
      <c r="T20" s="18"/>
      <c r="U20" s="80"/>
      <c r="V20" s="18"/>
      <c r="W20" s="80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L20" s="71">
        <f t="shared" si="0"/>
        <v>1</v>
      </c>
      <c r="AM20" s="71">
        <f t="shared" si="1"/>
        <v>0</v>
      </c>
    </row>
    <row r="21" spans="1:39" s="70" customFormat="1">
      <c r="A21" s="18" t="s">
        <v>9</v>
      </c>
      <c r="B21" s="18"/>
      <c r="C21" s="18"/>
      <c r="D21" s="18"/>
      <c r="E21" s="18"/>
      <c r="F21" s="18"/>
      <c r="G21" s="18"/>
      <c r="H21" s="18"/>
      <c r="I21" s="80"/>
      <c r="J21" s="18"/>
      <c r="K21" s="18"/>
      <c r="L21" s="18"/>
      <c r="M21" s="80"/>
      <c r="N21" s="18"/>
      <c r="O21" s="80"/>
      <c r="P21" s="18"/>
      <c r="Q21" s="18"/>
      <c r="R21" s="18"/>
      <c r="S21" s="18"/>
      <c r="T21" s="18"/>
      <c r="U21" s="80"/>
      <c r="V21" s="18"/>
      <c r="W21" s="80">
        <v>1</v>
      </c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L21" s="71">
        <f t="shared" si="0"/>
        <v>1</v>
      </c>
      <c r="AM21" s="71">
        <f t="shared" si="1"/>
        <v>0</v>
      </c>
    </row>
    <row r="22" spans="1:39" s="70" customFormat="1">
      <c r="A22" s="18" t="s">
        <v>260</v>
      </c>
      <c r="B22" s="18"/>
      <c r="C22" s="18"/>
      <c r="D22" s="18"/>
      <c r="E22" s="18"/>
      <c r="F22" s="18"/>
      <c r="G22" s="18"/>
      <c r="H22" s="18"/>
      <c r="I22" s="80"/>
      <c r="J22" s="18"/>
      <c r="K22" s="18"/>
      <c r="L22" s="18"/>
      <c r="M22" s="80"/>
      <c r="N22" s="18"/>
      <c r="O22" s="80"/>
      <c r="P22" s="18"/>
      <c r="Q22" s="18"/>
      <c r="R22" s="18"/>
      <c r="S22" s="18"/>
      <c r="T22" s="18"/>
      <c r="U22" s="80"/>
      <c r="V22" s="18"/>
      <c r="W22" s="80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L22" s="71">
        <f t="shared" si="0"/>
        <v>0</v>
      </c>
      <c r="AM22" s="71">
        <f t="shared" si="1"/>
        <v>0</v>
      </c>
    </row>
    <row r="23" spans="1:39" s="70" customFormat="1">
      <c r="A23" s="18" t="s">
        <v>10</v>
      </c>
      <c r="B23" s="18"/>
      <c r="C23" s="18"/>
      <c r="D23" s="18"/>
      <c r="E23" s="18"/>
      <c r="F23" s="18"/>
      <c r="G23" s="18"/>
      <c r="H23" s="18"/>
      <c r="I23" s="80"/>
      <c r="J23" s="18"/>
      <c r="K23" s="18"/>
      <c r="L23" s="18"/>
      <c r="M23" s="80"/>
      <c r="N23" s="18"/>
      <c r="O23" s="80"/>
      <c r="P23" s="18"/>
      <c r="Q23" s="18"/>
      <c r="R23" s="18"/>
      <c r="S23" s="18"/>
      <c r="T23" s="18"/>
      <c r="U23" s="80"/>
      <c r="V23" s="18"/>
      <c r="W23" s="80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L23" s="71">
        <f t="shared" si="0"/>
        <v>0</v>
      </c>
      <c r="AM23" s="71">
        <f t="shared" si="1"/>
        <v>0</v>
      </c>
    </row>
    <row r="24" spans="1:39" s="70" customFormat="1">
      <c r="A24" s="18" t="s">
        <v>11</v>
      </c>
      <c r="B24" s="18"/>
      <c r="C24" s="18"/>
      <c r="D24" s="18"/>
      <c r="E24" s="18"/>
      <c r="F24" s="18"/>
      <c r="G24" s="18"/>
      <c r="H24" s="18"/>
      <c r="I24" s="80">
        <v>4</v>
      </c>
      <c r="J24" s="18"/>
      <c r="K24" s="18"/>
      <c r="L24" s="18"/>
      <c r="M24" s="80"/>
      <c r="N24" s="18"/>
      <c r="O24" s="80"/>
      <c r="P24" s="18"/>
      <c r="Q24" s="18"/>
      <c r="R24" s="18"/>
      <c r="S24" s="18"/>
      <c r="T24" s="18"/>
      <c r="U24" s="80"/>
      <c r="V24" s="18"/>
      <c r="W24" s="80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L24" s="71">
        <f t="shared" si="0"/>
        <v>4</v>
      </c>
      <c r="AM24" s="71">
        <f t="shared" si="1"/>
        <v>0</v>
      </c>
    </row>
    <row r="25" spans="1:39" s="70" customFormat="1">
      <c r="A25" s="18" t="s">
        <v>157</v>
      </c>
      <c r="B25" s="18"/>
      <c r="C25" s="18"/>
      <c r="D25" s="18"/>
      <c r="E25" s="18"/>
      <c r="F25" s="18"/>
      <c r="G25" s="18"/>
      <c r="H25" s="18"/>
      <c r="I25" s="80"/>
      <c r="J25" s="18"/>
      <c r="K25" s="18"/>
      <c r="L25" s="18"/>
      <c r="M25" s="80"/>
      <c r="N25" s="18"/>
      <c r="O25" s="80"/>
      <c r="P25" s="18"/>
      <c r="Q25" s="18"/>
      <c r="R25" s="18"/>
      <c r="S25" s="18"/>
      <c r="T25" s="18"/>
      <c r="U25" s="80"/>
      <c r="V25" s="18"/>
      <c r="W25" s="80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L25" s="71">
        <f t="shared" si="0"/>
        <v>0</v>
      </c>
      <c r="AM25" s="71">
        <f t="shared" si="1"/>
        <v>0</v>
      </c>
    </row>
    <row r="26" spans="1:39" s="70" customFormat="1">
      <c r="A26" s="18" t="s">
        <v>12</v>
      </c>
      <c r="B26" s="18"/>
      <c r="C26" s="18"/>
      <c r="D26" s="18"/>
      <c r="E26" s="18"/>
      <c r="F26" s="18"/>
      <c r="G26" s="18"/>
      <c r="H26" s="18"/>
      <c r="I26" s="80"/>
      <c r="J26" s="18"/>
      <c r="K26" s="18"/>
      <c r="L26" s="18"/>
      <c r="M26" s="80"/>
      <c r="N26" s="18"/>
      <c r="O26" s="80"/>
      <c r="P26" s="18"/>
      <c r="Q26" s="18"/>
      <c r="R26" s="18"/>
      <c r="S26" s="18"/>
      <c r="T26" s="18"/>
      <c r="U26" s="80"/>
      <c r="V26" s="18"/>
      <c r="W26" s="80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L26" s="71">
        <f t="shared" si="0"/>
        <v>0</v>
      </c>
      <c r="AM26" s="71">
        <f t="shared" si="1"/>
        <v>0</v>
      </c>
    </row>
    <row r="27" spans="1:39" s="70" customFormat="1">
      <c r="A27" s="18" t="s">
        <v>13</v>
      </c>
      <c r="B27" s="18"/>
      <c r="C27" s="18"/>
      <c r="D27" s="18"/>
      <c r="E27" s="18"/>
      <c r="F27" s="18"/>
      <c r="G27" s="18"/>
      <c r="H27" s="18"/>
      <c r="I27" s="80">
        <v>1</v>
      </c>
      <c r="J27" s="18"/>
      <c r="K27" s="18"/>
      <c r="L27" s="18"/>
      <c r="M27" s="80"/>
      <c r="N27" s="18"/>
      <c r="O27" s="80"/>
      <c r="P27" s="18"/>
      <c r="Q27" s="18"/>
      <c r="R27" s="18"/>
      <c r="S27" s="18"/>
      <c r="T27" s="18"/>
      <c r="U27" s="80"/>
      <c r="V27" s="18"/>
      <c r="W27" s="80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L27" s="71">
        <f t="shared" si="0"/>
        <v>1</v>
      </c>
      <c r="AM27" s="71">
        <f t="shared" si="1"/>
        <v>0</v>
      </c>
    </row>
    <row r="28" spans="1:39" s="70" customFormat="1">
      <c r="A28" s="18" t="s">
        <v>169</v>
      </c>
      <c r="B28" s="18"/>
      <c r="C28" s="18"/>
      <c r="D28" s="18"/>
      <c r="E28" s="18"/>
      <c r="F28" s="18"/>
      <c r="G28" s="18"/>
      <c r="H28" s="18"/>
      <c r="I28" s="80"/>
      <c r="J28" s="18"/>
      <c r="K28" s="18"/>
      <c r="L28" s="18"/>
      <c r="M28" s="80"/>
      <c r="N28" s="18"/>
      <c r="O28" s="80"/>
      <c r="P28" s="18"/>
      <c r="Q28" s="18"/>
      <c r="R28" s="18"/>
      <c r="S28" s="18"/>
      <c r="T28" s="18"/>
      <c r="U28" s="80"/>
      <c r="V28" s="18"/>
      <c r="W28" s="80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L28" s="71">
        <f t="shared" si="0"/>
        <v>0</v>
      </c>
      <c r="AM28" s="71">
        <f t="shared" si="1"/>
        <v>0</v>
      </c>
    </row>
    <row r="29" spans="1:39" s="70" customFormat="1">
      <c r="A29" s="18" t="s">
        <v>14</v>
      </c>
      <c r="B29" s="18"/>
      <c r="C29" s="18"/>
      <c r="D29" s="18"/>
      <c r="E29" s="18"/>
      <c r="F29" s="18"/>
      <c r="G29" s="18"/>
      <c r="H29" s="18"/>
      <c r="I29" s="80"/>
      <c r="J29" s="18"/>
      <c r="K29" s="18"/>
      <c r="L29" s="18"/>
      <c r="M29" s="80"/>
      <c r="N29" s="18"/>
      <c r="O29" s="80"/>
      <c r="P29" s="18"/>
      <c r="Q29" s="18"/>
      <c r="R29" s="18"/>
      <c r="S29" s="18"/>
      <c r="T29" s="18"/>
      <c r="U29" s="80"/>
      <c r="V29" s="18"/>
      <c r="W29" s="80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L29" s="71">
        <f t="shared" si="0"/>
        <v>0</v>
      </c>
      <c r="AM29" s="71">
        <f t="shared" si="1"/>
        <v>0</v>
      </c>
    </row>
    <row r="30" spans="1:39" s="70" customFormat="1">
      <c r="A30" s="18" t="s">
        <v>15</v>
      </c>
      <c r="B30" s="18"/>
      <c r="C30" s="18"/>
      <c r="D30" s="18"/>
      <c r="E30" s="18"/>
      <c r="F30" s="18"/>
      <c r="G30" s="18"/>
      <c r="H30" s="18"/>
      <c r="I30" s="80">
        <v>3</v>
      </c>
      <c r="J30" s="18"/>
      <c r="K30" s="18"/>
      <c r="L30" s="18"/>
      <c r="M30" s="80"/>
      <c r="N30" s="18"/>
      <c r="O30" s="80"/>
      <c r="P30" s="18"/>
      <c r="Q30" s="18"/>
      <c r="R30" s="18"/>
      <c r="S30" s="18"/>
      <c r="T30" s="18"/>
      <c r="U30" s="80"/>
      <c r="V30" s="18"/>
      <c r="W30" s="80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L30" s="71">
        <f t="shared" si="0"/>
        <v>3</v>
      </c>
      <c r="AM30" s="71">
        <f t="shared" si="1"/>
        <v>0</v>
      </c>
    </row>
    <row r="31" spans="1:39" s="70" customFormat="1">
      <c r="A31" s="18" t="s">
        <v>16</v>
      </c>
      <c r="B31" s="18"/>
      <c r="C31" s="18"/>
      <c r="D31" s="18"/>
      <c r="E31" s="18"/>
      <c r="F31" s="18"/>
      <c r="G31" s="18"/>
      <c r="H31" s="18"/>
      <c r="I31" s="80">
        <v>3</v>
      </c>
      <c r="J31" s="18"/>
      <c r="K31" s="18"/>
      <c r="L31" s="18"/>
      <c r="M31" s="80"/>
      <c r="N31" s="18"/>
      <c r="O31" s="80"/>
      <c r="P31" s="18"/>
      <c r="Q31" s="18"/>
      <c r="R31" s="18"/>
      <c r="S31" s="18"/>
      <c r="T31" s="18"/>
      <c r="U31" s="80"/>
      <c r="V31" s="18"/>
      <c r="W31" s="80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L31" s="71">
        <f t="shared" si="0"/>
        <v>3</v>
      </c>
      <c r="AM31" s="71">
        <f t="shared" si="1"/>
        <v>0</v>
      </c>
    </row>
    <row r="32" spans="1:39" s="70" customFormat="1">
      <c r="A32" s="18" t="s">
        <v>17</v>
      </c>
      <c r="B32" s="18"/>
      <c r="C32" s="18"/>
      <c r="D32" s="18"/>
      <c r="E32" s="18"/>
      <c r="F32" s="18"/>
      <c r="G32" s="18"/>
      <c r="H32" s="18"/>
      <c r="I32" s="80">
        <v>2</v>
      </c>
      <c r="J32" s="18"/>
      <c r="K32" s="18"/>
      <c r="L32" s="18"/>
      <c r="M32" s="80"/>
      <c r="N32" s="18"/>
      <c r="O32" s="80"/>
      <c r="P32" s="18"/>
      <c r="Q32" s="18"/>
      <c r="R32" s="18"/>
      <c r="S32" s="18"/>
      <c r="T32" s="18"/>
      <c r="U32" s="80"/>
      <c r="V32" s="18"/>
      <c r="W32" s="80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L32" s="71">
        <f t="shared" si="0"/>
        <v>2</v>
      </c>
      <c r="AM32" s="71">
        <f t="shared" si="1"/>
        <v>0</v>
      </c>
    </row>
    <row r="33" spans="1:39" s="70" customFormat="1">
      <c r="A33" s="18" t="s">
        <v>18</v>
      </c>
      <c r="B33" s="18"/>
      <c r="C33" s="18"/>
      <c r="D33" s="18"/>
      <c r="E33" s="18"/>
      <c r="F33" s="18"/>
      <c r="G33" s="18"/>
      <c r="H33" s="18"/>
      <c r="I33" s="80"/>
      <c r="J33" s="18"/>
      <c r="K33" s="18"/>
      <c r="L33" s="18"/>
      <c r="M33" s="80"/>
      <c r="N33" s="18"/>
      <c r="O33" s="80"/>
      <c r="P33" s="18"/>
      <c r="Q33" s="18"/>
      <c r="R33" s="18"/>
      <c r="S33" s="18"/>
      <c r="T33" s="18"/>
      <c r="U33" s="80"/>
      <c r="V33" s="18"/>
      <c r="W33" s="80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L33" s="71">
        <f t="shared" si="0"/>
        <v>0</v>
      </c>
      <c r="AM33" s="71">
        <f t="shared" si="1"/>
        <v>0</v>
      </c>
    </row>
    <row r="34" spans="1:39" s="70" customFormat="1" ht="14.25" customHeight="1">
      <c r="A34" s="18" t="s">
        <v>19</v>
      </c>
      <c r="B34" s="18"/>
      <c r="C34" s="18"/>
      <c r="D34" s="18"/>
      <c r="E34" s="18"/>
      <c r="F34" s="18"/>
      <c r="G34" s="18"/>
      <c r="H34" s="18"/>
      <c r="I34" s="80">
        <v>1</v>
      </c>
      <c r="J34" s="18"/>
      <c r="K34" s="18"/>
      <c r="L34" s="18"/>
      <c r="M34" s="80"/>
      <c r="N34" s="18"/>
      <c r="O34" s="80"/>
      <c r="P34" s="18"/>
      <c r="Q34" s="18"/>
      <c r="R34" s="18"/>
      <c r="S34" s="18"/>
      <c r="T34" s="18"/>
      <c r="U34" s="80"/>
      <c r="V34" s="18"/>
      <c r="W34" s="80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L34" s="71">
        <f t="shared" si="0"/>
        <v>1</v>
      </c>
      <c r="AM34" s="71">
        <f t="shared" si="1"/>
        <v>0</v>
      </c>
    </row>
    <row r="35" spans="1:39" s="70" customFormat="1">
      <c r="A35" s="18" t="s">
        <v>20</v>
      </c>
      <c r="B35" s="18"/>
      <c r="C35" s="18"/>
      <c r="D35" s="18"/>
      <c r="E35" s="18"/>
      <c r="F35" s="18"/>
      <c r="G35" s="18"/>
      <c r="H35" s="18"/>
      <c r="I35" s="80"/>
      <c r="J35" s="18"/>
      <c r="K35" s="18"/>
      <c r="L35" s="18"/>
      <c r="M35" s="80"/>
      <c r="N35" s="18"/>
      <c r="O35" s="80"/>
      <c r="P35" s="18"/>
      <c r="Q35" s="18"/>
      <c r="R35" s="18"/>
      <c r="S35" s="18"/>
      <c r="T35" s="18"/>
      <c r="U35" s="80"/>
      <c r="V35" s="18"/>
      <c r="W35" s="80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L35" s="71">
        <f t="shared" si="0"/>
        <v>0</v>
      </c>
      <c r="AM35" s="71">
        <f t="shared" si="1"/>
        <v>0</v>
      </c>
    </row>
    <row r="36" spans="1:39" s="70" customFormat="1">
      <c r="A36" s="18" t="s">
        <v>21</v>
      </c>
      <c r="B36" s="18"/>
      <c r="C36" s="18"/>
      <c r="D36" s="18"/>
      <c r="E36" s="18"/>
      <c r="F36" s="18"/>
      <c r="G36" s="18"/>
      <c r="H36" s="18"/>
      <c r="I36" s="80">
        <v>1</v>
      </c>
      <c r="J36" s="18"/>
      <c r="K36" s="18"/>
      <c r="L36" s="18"/>
      <c r="M36" s="80"/>
      <c r="N36" s="18"/>
      <c r="O36" s="80"/>
      <c r="P36" s="18"/>
      <c r="Q36" s="18"/>
      <c r="R36" s="18"/>
      <c r="S36" s="18"/>
      <c r="T36" s="18"/>
      <c r="U36" s="80">
        <v>1</v>
      </c>
      <c r="V36" s="18"/>
      <c r="W36" s="80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L36" s="71">
        <f t="shared" si="0"/>
        <v>2</v>
      </c>
      <c r="AM36" s="71">
        <f t="shared" si="1"/>
        <v>0</v>
      </c>
    </row>
    <row r="37" spans="1:39" s="70" customFormat="1">
      <c r="A37" s="18" t="s">
        <v>22</v>
      </c>
      <c r="B37" s="18"/>
      <c r="C37" s="18"/>
      <c r="D37" s="18"/>
      <c r="E37" s="18"/>
      <c r="F37" s="18"/>
      <c r="G37" s="18"/>
      <c r="H37" s="18"/>
      <c r="I37" s="80"/>
      <c r="J37" s="18"/>
      <c r="K37" s="18"/>
      <c r="L37" s="18"/>
      <c r="M37" s="80"/>
      <c r="N37" s="18"/>
      <c r="O37" s="80"/>
      <c r="P37" s="18"/>
      <c r="Q37" s="18"/>
      <c r="R37" s="18"/>
      <c r="S37" s="18"/>
      <c r="T37" s="18"/>
      <c r="U37" s="80"/>
      <c r="V37" s="18"/>
      <c r="W37" s="80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L37" s="71">
        <f t="shared" si="0"/>
        <v>0</v>
      </c>
      <c r="AM37" s="71">
        <f t="shared" si="1"/>
        <v>0</v>
      </c>
    </row>
    <row r="38" spans="1:39" s="70" customFormat="1">
      <c r="A38" s="18" t="s">
        <v>23</v>
      </c>
      <c r="B38" s="18"/>
      <c r="C38" s="18"/>
      <c r="D38" s="18"/>
      <c r="E38" s="18"/>
      <c r="F38" s="18"/>
      <c r="G38" s="18"/>
      <c r="H38" s="18"/>
      <c r="I38" s="80"/>
      <c r="J38" s="18"/>
      <c r="K38" s="18"/>
      <c r="L38" s="18"/>
      <c r="M38" s="80"/>
      <c r="N38" s="18"/>
      <c r="O38" s="80"/>
      <c r="P38" s="18"/>
      <c r="Q38" s="18"/>
      <c r="R38" s="18"/>
      <c r="S38" s="18"/>
      <c r="T38" s="18"/>
      <c r="U38" s="80"/>
      <c r="V38" s="18"/>
      <c r="W38" s="80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L38" s="71">
        <f t="shared" si="0"/>
        <v>0</v>
      </c>
      <c r="AM38" s="71">
        <f t="shared" si="1"/>
        <v>0</v>
      </c>
    </row>
    <row r="39" spans="1:39" s="70" customFormat="1">
      <c r="A39" s="18" t="s">
        <v>24</v>
      </c>
      <c r="B39" s="18"/>
      <c r="C39" s="18"/>
      <c r="D39" s="18"/>
      <c r="E39" s="18"/>
      <c r="F39" s="18"/>
      <c r="G39" s="18"/>
      <c r="H39" s="18"/>
      <c r="I39" s="80"/>
      <c r="J39" s="18"/>
      <c r="K39" s="18"/>
      <c r="L39" s="18"/>
      <c r="M39" s="80"/>
      <c r="N39" s="18"/>
      <c r="O39" s="80"/>
      <c r="P39" s="18"/>
      <c r="Q39" s="18"/>
      <c r="R39" s="18"/>
      <c r="S39" s="18"/>
      <c r="T39" s="18"/>
      <c r="U39" s="80"/>
      <c r="V39" s="18"/>
      <c r="W39" s="80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L39" s="71">
        <f t="shared" si="0"/>
        <v>0</v>
      </c>
      <c r="AM39" s="71">
        <f t="shared" si="1"/>
        <v>0</v>
      </c>
    </row>
    <row r="40" spans="1:39" s="70" customFormat="1">
      <c r="A40" s="18" t="s">
        <v>25</v>
      </c>
      <c r="B40" s="18"/>
      <c r="C40" s="18"/>
      <c r="D40" s="18"/>
      <c r="E40" s="18"/>
      <c r="F40" s="18"/>
      <c r="G40" s="18"/>
      <c r="H40" s="18"/>
      <c r="I40" s="80">
        <v>1</v>
      </c>
      <c r="J40" s="18"/>
      <c r="K40" s="18"/>
      <c r="L40" s="18"/>
      <c r="M40" s="80"/>
      <c r="N40" s="18"/>
      <c r="O40" s="80"/>
      <c r="P40" s="18"/>
      <c r="Q40" s="18"/>
      <c r="R40" s="18"/>
      <c r="S40" s="18"/>
      <c r="T40" s="18"/>
      <c r="U40" s="80"/>
      <c r="V40" s="18"/>
      <c r="W40" s="80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L40" s="71">
        <f t="shared" si="0"/>
        <v>1</v>
      </c>
      <c r="AM40" s="71">
        <f t="shared" si="1"/>
        <v>0</v>
      </c>
    </row>
    <row r="41" spans="1:39" s="70" customFormat="1">
      <c r="A41" s="18" t="s">
        <v>26</v>
      </c>
      <c r="B41" s="18"/>
      <c r="C41" s="18"/>
      <c r="D41" s="18"/>
      <c r="E41" s="18"/>
      <c r="F41" s="18"/>
      <c r="G41" s="18"/>
      <c r="H41" s="18"/>
      <c r="I41" s="80"/>
      <c r="J41" s="18"/>
      <c r="K41" s="18"/>
      <c r="L41" s="18"/>
      <c r="M41" s="80"/>
      <c r="N41" s="18"/>
      <c r="O41" s="80"/>
      <c r="P41" s="18"/>
      <c r="Q41" s="18"/>
      <c r="R41" s="18"/>
      <c r="S41" s="18"/>
      <c r="T41" s="18"/>
      <c r="U41" s="80"/>
      <c r="V41" s="18"/>
      <c r="W41" s="80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L41" s="71">
        <f t="shared" si="0"/>
        <v>0</v>
      </c>
      <c r="AM41" s="71">
        <f t="shared" si="1"/>
        <v>0</v>
      </c>
    </row>
    <row r="42" spans="1:39" s="70" customFormat="1">
      <c r="A42" s="18" t="s">
        <v>27</v>
      </c>
      <c r="B42" s="18"/>
      <c r="C42" s="18"/>
      <c r="D42" s="18"/>
      <c r="E42" s="18"/>
      <c r="F42" s="18"/>
      <c r="G42" s="18"/>
      <c r="H42" s="18"/>
      <c r="I42" s="80"/>
      <c r="J42" s="18"/>
      <c r="K42" s="18"/>
      <c r="L42" s="18"/>
      <c r="M42" s="80"/>
      <c r="N42" s="18"/>
      <c r="O42" s="80"/>
      <c r="P42" s="18"/>
      <c r="Q42" s="18"/>
      <c r="R42" s="18"/>
      <c r="S42" s="18"/>
      <c r="T42" s="18"/>
      <c r="U42" s="80"/>
      <c r="V42" s="18"/>
      <c r="W42" s="80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L42" s="71">
        <f t="shared" si="0"/>
        <v>0</v>
      </c>
      <c r="AM42" s="71">
        <f t="shared" si="1"/>
        <v>0</v>
      </c>
    </row>
    <row r="43" spans="1:39" s="70" customFormat="1">
      <c r="A43" s="18" t="s">
        <v>28</v>
      </c>
      <c r="B43" s="18"/>
      <c r="C43" s="18"/>
      <c r="D43" s="18"/>
      <c r="E43" s="18"/>
      <c r="F43" s="18"/>
      <c r="G43" s="18"/>
      <c r="H43" s="18"/>
      <c r="I43" s="80"/>
      <c r="J43" s="18"/>
      <c r="K43" s="18"/>
      <c r="L43" s="18"/>
      <c r="M43" s="80"/>
      <c r="N43" s="18"/>
      <c r="O43" s="80"/>
      <c r="P43" s="18"/>
      <c r="Q43" s="18"/>
      <c r="R43" s="18"/>
      <c r="S43" s="18"/>
      <c r="T43" s="18"/>
      <c r="U43" s="80"/>
      <c r="V43" s="18"/>
      <c r="W43" s="80"/>
      <c r="X43" s="18"/>
      <c r="Y43" s="18"/>
      <c r="Z43" s="18"/>
      <c r="AA43" s="18"/>
      <c r="AB43" s="18"/>
      <c r="AC43" s="18"/>
      <c r="AD43" s="18"/>
      <c r="AE43" s="18"/>
      <c r="AF43" s="18"/>
      <c r="AG43" s="74"/>
      <c r="AH43" s="18"/>
      <c r="AI43" s="18"/>
      <c r="AJ43" s="18"/>
      <c r="AL43" s="71">
        <f t="shared" si="0"/>
        <v>0</v>
      </c>
      <c r="AM43" s="71">
        <f t="shared" si="1"/>
        <v>0</v>
      </c>
    </row>
    <row r="44" spans="1:39" s="70" customFormat="1">
      <c r="A44" s="18" t="s">
        <v>29</v>
      </c>
      <c r="B44" s="18"/>
      <c r="C44" s="18"/>
      <c r="D44" s="18"/>
      <c r="E44" s="18"/>
      <c r="F44" s="18"/>
      <c r="G44" s="18"/>
      <c r="H44" s="18"/>
      <c r="I44" s="80">
        <v>2</v>
      </c>
      <c r="J44" s="18"/>
      <c r="K44" s="18"/>
      <c r="L44" s="18"/>
      <c r="M44" s="80"/>
      <c r="N44" s="18"/>
      <c r="O44" s="80"/>
      <c r="P44" s="18"/>
      <c r="Q44" s="18"/>
      <c r="R44" s="18"/>
      <c r="S44" s="18"/>
      <c r="T44" s="18"/>
      <c r="U44" s="80"/>
      <c r="V44" s="18"/>
      <c r="W44" s="80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L44" s="71">
        <f t="shared" si="0"/>
        <v>2</v>
      </c>
      <c r="AM44" s="71">
        <f t="shared" si="1"/>
        <v>0</v>
      </c>
    </row>
    <row r="45" spans="1:39" s="70" customFormat="1">
      <c r="A45" s="18" t="s">
        <v>30</v>
      </c>
      <c r="B45" s="18"/>
      <c r="C45" s="18"/>
      <c r="D45" s="18"/>
      <c r="E45" s="18"/>
      <c r="F45" s="18"/>
      <c r="G45" s="18"/>
      <c r="H45" s="18"/>
      <c r="I45" s="80">
        <v>1</v>
      </c>
      <c r="J45" s="18"/>
      <c r="K45" s="18"/>
      <c r="L45" s="18"/>
      <c r="M45" s="80"/>
      <c r="N45" s="18"/>
      <c r="O45" s="80"/>
      <c r="P45" s="18"/>
      <c r="Q45" s="18"/>
      <c r="R45" s="18"/>
      <c r="S45" s="18"/>
      <c r="T45" s="18"/>
      <c r="U45" s="80"/>
      <c r="V45" s="18"/>
      <c r="W45" s="80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L45" s="71">
        <f t="shared" si="0"/>
        <v>1</v>
      </c>
      <c r="AM45" s="71">
        <f t="shared" si="1"/>
        <v>0</v>
      </c>
    </row>
    <row r="46" spans="1:39" s="70" customFormat="1">
      <c r="A46" s="18" t="s">
        <v>31</v>
      </c>
      <c r="B46" s="18"/>
      <c r="C46" s="18"/>
      <c r="D46" s="18"/>
      <c r="E46" s="18"/>
      <c r="F46" s="18"/>
      <c r="G46" s="18"/>
      <c r="H46" s="18"/>
      <c r="I46" s="80"/>
      <c r="J46" s="18"/>
      <c r="K46" s="18"/>
      <c r="L46" s="18"/>
      <c r="M46" s="80"/>
      <c r="N46" s="18"/>
      <c r="O46" s="80"/>
      <c r="P46" s="18"/>
      <c r="Q46" s="18"/>
      <c r="R46" s="18"/>
      <c r="S46" s="18"/>
      <c r="T46" s="18"/>
      <c r="U46" s="80"/>
      <c r="V46" s="18"/>
      <c r="W46" s="80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L46" s="71">
        <f t="shared" si="0"/>
        <v>0</v>
      </c>
      <c r="AM46" s="71">
        <f t="shared" si="1"/>
        <v>0</v>
      </c>
    </row>
    <row r="47" spans="1:39" s="70" customFormat="1">
      <c r="A47" s="18" t="s">
        <v>32</v>
      </c>
      <c r="B47" s="18"/>
      <c r="C47" s="18"/>
      <c r="D47" s="18"/>
      <c r="E47" s="18"/>
      <c r="F47" s="18"/>
      <c r="G47" s="18"/>
      <c r="H47" s="18"/>
      <c r="I47" s="80"/>
      <c r="J47" s="18"/>
      <c r="K47" s="18"/>
      <c r="L47" s="18"/>
      <c r="M47" s="80"/>
      <c r="N47" s="18"/>
      <c r="O47" s="80"/>
      <c r="P47" s="18"/>
      <c r="Q47" s="18"/>
      <c r="R47" s="18"/>
      <c r="S47" s="18"/>
      <c r="T47" s="18"/>
      <c r="U47" s="80"/>
      <c r="V47" s="18"/>
      <c r="W47" s="80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L47" s="71">
        <f t="shared" si="0"/>
        <v>0</v>
      </c>
      <c r="AM47" s="71">
        <f t="shared" si="1"/>
        <v>0</v>
      </c>
    </row>
    <row r="48" spans="1:39" s="70" customFormat="1">
      <c r="A48" s="18" t="s">
        <v>33</v>
      </c>
      <c r="B48" s="18"/>
      <c r="C48" s="18"/>
      <c r="D48" s="18"/>
      <c r="E48" s="18"/>
      <c r="F48" s="18"/>
      <c r="G48" s="18"/>
      <c r="H48" s="18"/>
      <c r="I48" s="80">
        <v>2</v>
      </c>
      <c r="J48" s="18"/>
      <c r="K48" s="18"/>
      <c r="L48" s="18"/>
      <c r="M48" s="80"/>
      <c r="N48" s="18"/>
      <c r="O48" s="80"/>
      <c r="P48" s="18"/>
      <c r="Q48" s="18"/>
      <c r="R48" s="18"/>
      <c r="S48" s="18"/>
      <c r="T48" s="18"/>
      <c r="U48" s="80"/>
      <c r="V48" s="18"/>
      <c r="W48" s="80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L48" s="71">
        <f t="shared" si="0"/>
        <v>2</v>
      </c>
      <c r="AM48" s="71">
        <f t="shared" si="1"/>
        <v>0</v>
      </c>
    </row>
    <row r="49" spans="1:39" s="70" customFormat="1">
      <c r="A49" s="18" t="s">
        <v>34</v>
      </c>
      <c r="B49" s="18"/>
      <c r="C49" s="18"/>
      <c r="D49" s="18"/>
      <c r="E49" s="18"/>
      <c r="F49" s="18"/>
      <c r="G49" s="18"/>
      <c r="H49" s="18"/>
      <c r="I49" s="80"/>
      <c r="J49" s="18"/>
      <c r="K49" s="18"/>
      <c r="L49" s="18"/>
      <c r="M49" s="80"/>
      <c r="N49" s="18"/>
      <c r="O49" s="80"/>
      <c r="P49" s="18"/>
      <c r="Q49" s="18"/>
      <c r="R49" s="18"/>
      <c r="S49" s="18"/>
      <c r="T49" s="18"/>
      <c r="U49" s="80"/>
      <c r="V49" s="18"/>
      <c r="W49" s="80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L49" s="71">
        <f t="shared" si="0"/>
        <v>0</v>
      </c>
      <c r="AM49" s="71">
        <f t="shared" si="1"/>
        <v>0</v>
      </c>
    </row>
    <row r="50" spans="1:39" s="70" customFormat="1">
      <c r="A50" s="18" t="s">
        <v>35</v>
      </c>
      <c r="B50" s="18"/>
      <c r="C50" s="18"/>
      <c r="D50" s="18"/>
      <c r="E50" s="18"/>
      <c r="F50" s="18"/>
      <c r="G50" s="18"/>
      <c r="H50" s="18"/>
      <c r="I50" s="80"/>
      <c r="J50" s="18"/>
      <c r="K50" s="18"/>
      <c r="L50" s="18"/>
      <c r="M50" s="80"/>
      <c r="N50" s="18"/>
      <c r="O50" s="80"/>
      <c r="P50" s="18"/>
      <c r="Q50" s="18"/>
      <c r="R50" s="18"/>
      <c r="S50" s="18"/>
      <c r="T50" s="18"/>
      <c r="U50" s="80"/>
      <c r="V50" s="18"/>
      <c r="W50" s="80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L50" s="71">
        <f t="shared" si="0"/>
        <v>0</v>
      </c>
      <c r="AM50" s="71">
        <f t="shared" si="1"/>
        <v>0</v>
      </c>
    </row>
    <row r="51" spans="1:39" s="70" customFormat="1">
      <c r="A51" s="18" t="s">
        <v>36</v>
      </c>
      <c r="B51" s="18"/>
      <c r="C51" s="18"/>
      <c r="D51" s="18"/>
      <c r="E51" s="18"/>
      <c r="F51" s="18"/>
      <c r="G51" s="18"/>
      <c r="H51" s="18"/>
      <c r="I51" s="80"/>
      <c r="J51" s="18"/>
      <c r="K51" s="18"/>
      <c r="L51" s="18"/>
      <c r="M51" s="80"/>
      <c r="N51" s="18"/>
      <c r="O51" s="80">
        <v>1</v>
      </c>
      <c r="P51" s="18"/>
      <c r="Q51" s="18"/>
      <c r="R51" s="18"/>
      <c r="S51" s="18"/>
      <c r="T51" s="18"/>
      <c r="U51" s="80"/>
      <c r="V51" s="18"/>
      <c r="W51" s="80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L51" s="71">
        <f t="shared" si="0"/>
        <v>1</v>
      </c>
      <c r="AM51" s="71">
        <f t="shared" si="1"/>
        <v>0</v>
      </c>
    </row>
    <row r="52" spans="1:39" s="70" customFormat="1">
      <c r="A52" s="18" t="s">
        <v>37</v>
      </c>
      <c r="B52" s="18"/>
      <c r="C52" s="18"/>
      <c r="D52" s="18"/>
      <c r="E52" s="19"/>
      <c r="F52" s="19"/>
      <c r="G52" s="19"/>
      <c r="H52" s="19"/>
      <c r="I52" s="198"/>
      <c r="J52" s="19"/>
      <c r="K52" s="19"/>
      <c r="L52" s="19"/>
      <c r="M52" s="198"/>
      <c r="N52" s="19"/>
      <c r="O52" s="198"/>
      <c r="P52" s="19"/>
      <c r="Q52" s="19"/>
      <c r="R52" s="19"/>
      <c r="S52" s="19"/>
      <c r="T52" s="19"/>
      <c r="U52" s="198"/>
      <c r="V52" s="19"/>
      <c r="W52" s="198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L52" s="71">
        <f t="shared" si="0"/>
        <v>0</v>
      </c>
      <c r="AM52" s="71">
        <f t="shared" si="1"/>
        <v>0</v>
      </c>
    </row>
    <row r="53" spans="1:39" s="70" customFormat="1">
      <c r="A53" s="18" t="s">
        <v>38</v>
      </c>
      <c r="B53" s="18"/>
      <c r="C53" s="18"/>
      <c r="D53" s="18"/>
      <c r="E53" s="18"/>
      <c r="F53" s="18"/>
      <c r="G53" s="18"/>
      <c r="H53" s="18"/>
      <c r="I53" s="80">
        <v>2</v>
      </c>
      <c r="J53" s="18"/>
      <c r="K53" s="18"/>
      <c r="L53" s="18"/>
      <c r="M53" s="80"/>
      <c r="N53" s="18"/>
      <c r="O53" s="80"/>
      <c r="P53" s="18"/>
      <c r="Q53" s="18"/>
      <c r="R53" s="18"/>
      <c r="S53" s="18"/>
      <c r="T53" s="18"/>
      <c r="U53" s="80"/>
      <c r="V53" s="18"/>
      <c r="W53" s="80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L53" s="71">
        <f t="shared" si="0"/>
        <v>2</v>
      </c>
      <c r="AM53" s="71">
        <f t="shared" si="1"/>
        <v>0</v>
      </c>
    </row>
    <row r="54" spans="1:39" s="171" customFormat="1">
      <c r="A54" s="80" t="s">
        <v>39</v>
      </c>
      <c r="B54" s="80"/>
      <c r="C54" s="80"/>
      <c r="D54" s="80"/>
      <c r="E54" s="80"/>
      <c r="F54" s="80"/>
      <c r="G54" s="80"/>
      <c r="H54" s="80"/>
      <c r="I54" s="80">
        <v>6</v>
      </c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L54" s="102">
        <f t="shared" si="0"/>
        <v>6</v>
      </c>
      <c r="AM54" s="102">
        <f t="shared" si="1"/>
        <v>0</v>
      </c>
    </row>
    <row r="55" spans="1:39" s="70" customFormat="1">
      <c r="A55" s="18" t="s">
        <v>40</v>
      </c>
      <c r="B55" s="18"/>
      <c r="C55" s="18"/>
      <c r="D55" s="18"/>
      <c r="E55" s="18"/>
      <c r="F55" s="18"/>
      <c r="G55" s="18"/>
      <c r="H55" s="18"/>
      <c r="I55" s="80">
        <v>3</v>
      </c>
      <c r="J55" s="18"/>
      <c r="K55" s="18"/>
      <c r="L55" s="18"/>
      <c r="M55" s="80"/>
      <c r="N55" s="18"/>
      <c r="O55" s="80"/>
      <c r="P55" s="18"/>
      <c r="Q55" s="18"/>
      <c r="R55" s="18"/>
      <c r="S55" s="18"/>
      <c r="T55" s="18"/>
      <c r="U55" s="80"/>
      <c r="V55" s="18"/>
      <c r="W55" s="80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L55" s="71">
        <f t="shared" si="0"/>
        <v>3</v>
      </c>
      <c r="AM55" s="71">
        <f t="shared" si="1"/>
        <v>0</v>
      </c>
    </row>
    <row r="56" spans="1:39" s="70" customFormat="1">
      <c r="A56" s="18" t="s">
        <v>41</v>
      </c>
      <c r="B56" s="18"/>
      <c r="C56" s="18"/>
      <c r="D56" s="18"/>
      <c r="E56" s="18"/>
      <c r="F56" s="18"/>
      <c r="G56" s="18"/>
      <c r="H56" s="18"/>
      <c r="I56" s="80"/>
      <c r="J56" s="18"/>
      <c r="K56" s="18"/>
      <c r="L56" s="18"/>
      <c r="M56" s="80"/>
      <c r="N56" s="18"/>
      <c r="O56" s="80"/>
      <c r="P56" s="18"/>
      <c r="Q56" s="18"/>
      <c r="R56" s="18"/>
      <c r="S56" s="18"/>
      <c r="T56" s="18"/>
      <c r="U56" s="80"/>
      <c r="V56" s="18"/>
      <c r="W56" s="80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L56" s="71">
        <f t="shared" si="0"/>
        <v>0</v>
      </c>
      <c r="AM56" s="71">
        <f t="shared" si="1"/>
        <v>0</v>
      </c>
    </row>
    <row r="57" spans="1:39" s="70" customFormat="1">
      <c r="A57" s="18" t="s">
        <v>42</v>
      </c>
      <c r="B57" s="18"/>
      <c r="C57" s="18"/>
      <c r="D57" s="18"/>
      <c r="E57" s="18"/>
      <c r="F57" s="18"/>
      <c r="G57" s="18"/>
      <c r="H57" s="18"/>
      <c r="I57" s="80">
        <v>2</v>
      </c>
      <c r="J57" s="18"/>
      <c r="K57" s="18"/>
      <c r="L57" s="18"/>
      <c r="M57" s="80"/>
      <c r="N57" s="18"/>
      <c r="O57" s="80"/>
      <c r="P57" s="18"/>
      <c r="Q57" s="18"/>
      <c r="R57" s="18"/>
      <c r="S57" s="18"/>
      <c r="T57" s="18"/>
      <c r="U57" s="80"/>
      <c r="V57" s="18"/>
      <c r="W57" s="80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L57" s="71">
        <f t="shared" si="0"/>
        <v>2</v>
      </c>
      <c r="AM57" s="71">
        <f t="shared" si="1"/>
        <v>0</v>
      </c>
    </row>
    <row r="58" spans="1:39" s="70" customFormat="1">
      <c r="A58" s="18" t="s">
        <v>43</v>
      </c>
      <c r="B58" s="18"/>
      <c r="C58" s="18"/>
      <c r="D58" s="18"/>
      <c r="E58" s="18"/>
      <c r="F58" s="18"/>
      <c r="G58" s="18"/>
      <c r="H58" s="18"/>
      <c r="I58" s="80"/>
      <c r="J58" s="18"/>
      <c r="K58" s="18"/>
      <c r="L58" s="18"/>
      <c r="M58" s="80"/>
      <c r="N58" s="18"/>
      <c r="O58" s="80"/>
      <c r="P58" s="18"/>
      <c r="Q58" s="18"/>
      <c r="R58" s="18"/>
      <c r="S58" s="18"/>
      <c r="T58" s="18"/>
      <c r="U58" s="80"/>
      <c r="V58" s="18"/>
      <c r="W58" s="80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L58" s="71">
        <f t="shared" si="0"/>
        <v>0</v>
      </c>
      <c r="AM58" s="71">
        <f t="shared" si="1"/>
        <v>0</v>
      </c>
    </row>
    <row r="59" spans="1:39" s="70" customFormat="1">
      <c r="A59" s="18" t="s">
        <v>44</v>
      </c>
      <c r="B59" s="18"/>
      <c r="C59" s="18"/>
      <c r="D59" s="18"/>
      <c r="E59" s="18"/>
      <c r="F59" s="18"/>
      <c r="G59" s="18"/>
      <c r="H59" s="18"/>
      <c r="I59" s="80"/>
      <c r="J59" s="18"/>
      <c r="K59" s="18"/>
      <c r="L59" s="18"/>
      <c r="M59" s="80"/>
      <c r="N59" s="18"/>
      <c r="O59" s="80"/>
      <c r="P59" s="18"/>
      <c r="Q59" s="18"/>
      <c r="R59" s="18"/>
      <c r="S59" s="18"/>
      <c r="T59" s="18"/>
      <c r="U59" s="80"/>
      <c r="V59" s="18"/>
      <c r="W59" s="80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L59" s="71">
        <f t="shared" si="0"/>
        <v>0</v>
      </c>
      <c r="AM59" s="71">
        <f t="shared" si="1"/>
        <v>0</v>
      </c>
    </row>
    <row r="60" spans="1:39" s="70" customFormat="1">
      <c r="A60" s="18" t="s">
        <v>45</v>
      </c>
      <c r="B60" s="18"/>
      <c r="C60" s="18"/>
      <c r="D60" s="18"/>
      <c r="E60" s="18"/>
      <c r="F60" s="18"/>
      <c r="G60" s="18"/>
      <c r="H60" s="18"/>
      <c r="I60" s="80">
        <v>1</v>
      </c>
      <c r="J60" s="18"/>
      <c r="K60" s="18"/>
      <c r="L60" s="18"/>
      <c r="M60" s="80"/>
      <c r="N60" s="18"/>
      <c r="O60" s="80"/>
      <c r="P60" s="18"/>
      <c r="Q60" s="18"/>
      <c r="R60" s="18"/>
      <c r="S60" s="18"/>
      <c r="T60" s="18"/>
      <c r="U60" s="80"/>
      <c r="V60" s="18"/>
      <c r="W60" s="80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L60" s="71">
        <f t="shared" si="0"/>
        <v>1</v>
      </c>
      <c r="AM60" s="71">
        <f t="shared" si="1"/>
        <v>0</v>
      </c>
    </row>
    <row r="61" spans="1:39" s="70" customFormat="1">
      <c r="A61" s="18" t="s">
        <v>46</v>
      </c>
      <c r="B61" s="18"/>
      <c r="C61" s="18"/>
      <c r="D61" s="18"/>
      <c r="E61" s="18"/>
      <c r="F61" s="18"/>
      <c r="G61" s="18"/>
      <c r="H61" s="18"/>
      <c r="I61" s="80">
        <v>1</v>
      </c>
      <c r="J61" s="18"/>
      <c r="K61" s="18"/>
      <c r="L61" s="18"/>
      <c r="M61" s="80"/>
      <c r="N61" s="18"/>
      <c r="O61" s="80"/>
      <c r="P61" s="18"/>
      <c r="Q61" s="18"/>
      <c r="R61" s="18"/>
      <c r="S61" s="18"/>
      <c r="T61" s="18"/>
      <c r="U61" s="80">
        <v>1</v>
      </c>
      <c r="V61" s="18"/>
      <c r="W61" s="80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L61" s="71">
        <f t="shared" si="0"/>
        <v>2</v>
      </c>
      <c r="AM61" s="71">
        <f t="shared" si="1"/>
        <v>0</v>
      </c>
    </row>
    <row r="62" spans="1:39" s="70" customFormat="1">
      <c r="A62" s="18" t="s">
        <v>47</v>
      </c>
      <c r="B62" s="18"/>
      <c r="C62" s="18"/>
      <c r="D62" s="18"/>
      <c r="E62" s="18"/>
      <c r="F62" s="18"/>
      <c r="G62" s="18"/>
      <c r="H62" s="18"/>
      <c r="I62" s="80">
        <v>3</v>
      </c>
      <c r="J62" s="18"/>
      <c r="K62" s="18"/>
      <c r="L62" s="18"/>
      <c r="M62" s="80"/>
      <c r="N62" s="18"/>
      <c r="O62" s="80"/>
      <c r="P62" s="18"/>
      <c r="Q62" s="18"/>
      <c r="R62" s="18"/>
      <c r="S62" s="18"/>
      <c r="T62" s="18"/>
      <c r="U62" s="80"/>
      <c r="V62" s="18"/>
      <c r="W62" s="80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L62" s="71">
        <f t="shared" si="0"/>
        <v>3</v>
      </c>
      <c r="AM62" s="71">
        <f t="shared" si="1"/>
        <v>0</v>
      </c>
    </row>
    <row r="63" spans="1:39" s="70" customFormat="1">
      <c r="A63" s="18" t="s">
        <v>158</v>
      </c>
      <c r="B63" s="18"/>
      <c r="C63" s="18"/>
      <c r="D63" s="18"/>
      <c r="E63" s="18"/>
      <c r="F63" s="18"/>
      <c r="G63" s="18"/>
      <c r="H63" s="18"/>
      <c r="I63" s="80"/>
      <c r="J63" s="18"/>
      <c r="K63" s="18"/>
      <c r="L63" s="18"/>
      <c r="M63" s="80"/>
      <c r="N63" s="18"/>
      <c r="O63" s="80"/>
      <c r="P63" s="18"/>
      <c r="Q63" s="18"/>
      <c r="R63" s="18"/>
      <c r="S63" s="18"/>
      <c r="T63" s="18"/>
      <c r="U63" s="80"/>
      <c r="V63" s="18"/>
      <c r="W63" s="80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L63" s="71">
        <f t="shared" si="0"/>
        <v>0</v>
      </c>
      <c r="AM63" s="71">
        <f t="shared" si="1"/>
        <v>0</v>
      </c>
    </row>
    <row r="64" spans="1:39" s="70" customFormat="1">
      <c r="A64" s="18" t="s">
        <v>48</v>
      </c>
      <c r="B64" s="18"/>
      <c r="C64" s="18"/>
      <c r="D64" s="18"/>
      <c r="E64" s="18"/>
      <c r="F64" s="18"/>
      <c r="G64" s="18"/>
      <c r="H64" s="18"/>
      <c r="I64" s="80"/>
      <c r="J64" s="18"/>
      <c r="K64" s="18"/>
      <c r="L64" s="18"/>
      <c r="M64" s="80"/>
      <c r="N64" s="18"/>
      <c r="O64" s="80"/>
      <c r="P64" s="18"/>
      <c r="Q64" s="18"/>
      <c r="R64" s="18"/>
      <c r="S64" s="18"/>
      <c r="T64" s="18"/>
      <c r="U64" s="80"/>
      <c r="V64" s="18"/>
      <c r="W64" s="80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L64" s="71">
        <f t="shared" si="0"/>
        <v>0</v>
      </c>
      <c r="AM64" s="71">
        <f t="shared" si="1"/>
        <v>0</v>
      </c>
    </row>
    <row r="65" spans="1:39" s="70" customFormat="1">
      <c r="A65" s="18" t="s">
        <v>49</v>
      </c>
      <c r="B65" s="18"/>
      <c r="C65" s="18"/>
      <c r="D65" s="18"/>
      <c r="E65" s="18"/>
      <c r="F65" s="18"/>
      <c r="G65" s="18"/>
      <c r="H65" s="18"/>
      <c r="I65" s="80">
        <v>1</v>
      </c>
      <c r="J65" s="18"/>
      <c r="K65" s="18"/>
      <c r="L65" s="18"/>
      <c r="M65" s="80"/>
      <c r="N65" s="18"/>
      <c r="O65" s="80"/>
      <c r="P65" s="18"/>
      <c r="Q65" s="18"/>
      <c r="R65" s="18"/>
      <c r="S65" s="18"/>
      <c r="T65" s="18"/>
      <c r="U65" s="80"/>
      <c r="V65" s="18"/>
      <c r="W65" s="80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L65" s="71">
        <f t="shared" si="0"/>
        <v>1</v>
      </c>
      <c r="AM65" s="71">
        <f t="shared" si="1"/>
        <v>0</v>
      </c>
    </row>
    <row r="66" spans="1:39" s="70" customFormat="1">
      <c r="A66" s="18" t="s">
        <v>50</v>
      </c>
      <c r="B66" s="18"/>
      <c r="C66" s="18"/>
      <c r="D66" s="18"/>
      <c r="E66" s="18"/>
      <c r="F66" s="18"/>
      <c r="G66" s="18"/>
      <c r="H66" s="18"/>
      <c r="I66" s="80">
        <v>4</v>
      </c>
      <c r="J66" s="18"/>
      <c r="K66" s="18"/>
      <c r="L66" s="18"/>
      <c r="M66" s="80"/>
      <c r="N66" s="18"/>
      <c r="O66" s="80"/>
      <c r="P66" s="18"/>
      <c r="Q66" s="18"/>
      <c r="R66" s="18"/>
      <c r="S66" s="18"/>
      <c r="T66" s="18"/>
      <c r="U66" s="80"/>
      <c r="V66" s="18"/>
      <c r="W66" s="80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L66" s="71">
        <f t="shared" si="0"/>
        <v>4</v>
      </c>
      <c r="AM66" s="71">
        <f t="shared" si="1"/>
        <v>0</v>
      </c>
    </row>
    <row r="67" spans="1:39" s="171" customFormat="1">
      <c r="A67" s="80" t="s">
        <v>51</v>
      </c>
      <c r="B67" s="80"/>
      <c r="C67" s="80"/>
      <c r="D67" s="80"/>
      <c r="E67" s="80"/>
      <c r="F67" s="80"/>
      <c r="G67" s="80"/>
      <c r="H67" s="80"/>
      <c r="I67" s="80">
        <v>11</v>
      </c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L67" s="102">
        <f t="shared" si="0"/>
        <v>11</v>
      </c>
      <c r="AM67" s="102">
        <f t="shared" si="1"/>
        <v>0</v>
      </c>
    </row>
    <row r="68" spans="1:39" s="70" customFormat="1">
      <c r="A68" s="18" t="s">
        <v>52</v>
      </c>
      <c r="B68" s="18"/>
      <c r="C68" s="18"/>
      <c r="D68" s="18"/>
      <c r="E68" s="18"/>
      <c r="F68" s="18"/>
      <c r="G68" s="18"/>
      <c r="H68" s="18"/>
      <c r="I68" s="80">
        <v>3</v>
      </c>
      <c r="J68" s="18"/>
      <c r="K68" s="18"/>
      <c r="L68" s="18"/>
      <c r="M68" s="80"/>
      <c r="N68" s="18"/>
      <c r="O68" s="80">
        <v>1</v>
      </c>
      <c r="P68" s="18"/>
      <c r="Q68" s="18"/>
      <c r="R68" s="18"/>
      <c r="S68" s="18"/>
      <c r="T68" s="18"/>
      <c r="U68" s="80"/>
      <c r="V68" s="18"/>
      <c r="W68" s="80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L68" s="71">
        <f t="shared" si="0"/>
        <v>4</v>
      </c>
      <c r="AM68" s="71">
        <f t="shared" si="1"/>
        <v>0</v>
      </c>
    </row>
    <row r="69" spans="1:39" s="70" customFormat="1">
      <c r="A69" s="18" t="s">
        <v>53</v>
      </c>
      <c r="B69" s="18"/>
      <c r="C69" s="18"/>
      <c r="D69" s="18"/>
      <c r="E69" s="18"/>
      <c r="F69" s="18"/>
      <c r="G69" s="18"/>
      <c r="H69" s="18"/>
      <c r="I69" s="80">
        <v>1</v>
      </c>
      <c r="J69" s="18"/>
      <c r="K69" s="18"/>
      <c r="L69" s="18"/>
      <c r="M69" s="80"/>
      <c r="N69" s="18"/>
      <c r="O69" s="80"/>
      <c r="P69" s="18"/>
      <c r="Q69" s="18"/>
      <c r="R69" s="18"/>
      <c r="S69" s="18"/>
      <c r="T69" s="18"/>
      <c r="U69" s="80"/>
      <c r="V69" s="18"/>
      <c r="W69" s="80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L69" s="71">
        <f t="shared" ref="AL69:AL80" si="2">SUM(B69,E69,G69,I69,K69,M69,O69,Q69,S69,U69,W69,Y69,AA69,AC69,AE69,AH69)</f>
        <v>1</v>
      </c>
      <c r="AM69" s="71">
        <f t="shared" ref="AM69:AM80" si="3">SUM(C69,F69,H69,J69,L69,N69,P69,R69,T69,V69,X69,Z69,AB69,AD69,AF69,AI69)</f>
        <v>0</v>
      </c>
    </row>
    <row r="70" spans="1:39" s="70" customFormat="1">
      <c r="A70" s="18" t="s">
        <v>54</v>
      </c>
      <c r="B70" s="18"/>
      <c r="C70" s="18"/>
      <c r="D70" s="18"/>
      <c r="E70" s="18"/>
      <c r="F70" s="18"/>
      <c r="G70" s="18"/>
      <c r="H70" s="18"/>
      <c r="I70" s="80"/>
      <c r="J70" s="18"/>
      <c r="K70" s="18"/>
      <c r="L70" s="18"/>
      <c r="M70" s="80"/>
      <c r="N70" s="18"/>
      <c r="O70" s="80"/>
      <c r="P70" s="18"/>
      <c r="Q70" s="18"/>
      <c r="R70" s="18"/>
      <c r="S70" s="18"/>
      <c r="T70" s="18"/>
      <c r="U70" s="80"/>
      <c r="V70" s="18"/>
      <c r="W70" s="80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L70" s="71">
        <f t="shared" si="2"/>
        <v>0</v>
      </c>
      <c r="AM70" s="71">
        <f t="shared" si="3"/>
        <v>0</v>
      </c>
    </row>
    <row r="71" spans="1:39" s="70" customFormat="1">
      <c r="A71" s="18" t="s">
        <v>55</v>
      </c>
      <c r="B71" s="18"/>
      <c r="C71" s="18"/>
      <c r="D71" s="18"/>
      <c r="E71" s="19"/>
      <c r="F71" s="19"/>
      <c r="G71" s="19"/>
      <c r="H71" s="19"/>
      <c r="I71" s="198">
        <v>1</v>
      </c>
      <c r="J71" s="19"/>
      <c r="K71" s="19"/>
      <c r="L71" s="19"/>
      <c r="M71" s="198"/>
      <c r="N71" s="19"/>
      <c r="O71" s="198"/>
      <c r="P71" s="19"/>
      <c r="Q71" s="19"/>
      <c r="R71" s="19"/>
      <c r="S71" s="19"/>
      <c r="T71" s="19"/>
      <c r="U71" s="198"/>
      <c r="V71" s="19"/>
      <c r="W71" s="198"/>
      <c r="X71" s="19"/>
      <c r="Y71" s="19"/>
      <c r="Z71" s="19"/>
      <c r="AA71" s="19"/>
      <c r="AB71" s="19"/>
      <c r="AC71" s="19"/>
      <c r="AD71" s="18"/>
      <c r="AE71" s="18"/>
      <c r="AF71" s="18"/>
      <c r="AG71" s="18"/>
      <c r="AH71" s="18"/>
      <c r="AI71" s="18"/>
      <c r="AJ71" s="18"/>
      <c r="AL71" s="71">
        <f t="shared" si="2"/>
        <v>1</v>
      </c>
      <c r="AM71" s="71">
        <f t="shared" si="3"/>
        <v>0</v>
      </c>
    </row>
    <row r="72" spans="1:39" s="70" customFormat="1">
      <c r="A72" s="18" t="s">
        <v>56</v>
      </c>
      <c r="B72" s="18"/>
      <c r="C72" s="18"/>
      <c r="D72" s="18"/>
      <c r="E72" s="18"/>
      <c r="F72" s="18"/>
      <c r="G72" s="18"/>
      <c r="H72" s="18"/>
      <c r="I72" s="80">
        <v>1</v>
      </c>
      <c r="J72" s="18"/>
      <c r="K72" s="18"/>
      <c r="L72" s="18"/>
      <c r="M72" s="80"/>
      <c r="N72" s="18"/>
      <c r="O72" s="80"/>
      <c r="P72" s="18"/>
      <c r="Q72" s="18"/>
      <c r="R72" s="18"/>
      <c r="S72" s="18"/>
      <c r="T72" s="18"/>
      <c r="U72" s="80"/>
      <c r="V72" s="18"/>
      <c r="W72" s="80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L72" s="71">
        <f t="shared" si="2"/>
        <v>1</v>
      </c>
      <c r="AM72" s="71">
        <f t="shared" si="3"/>
        <v>0</v>
      </c>
    </row>
    <row r="73" spans="1:39" s="70" customFormat="1">
      <c r="A73" s="18" t="s">
        <v>57</v>
      </c>
      <c r="B73" s="18"/>
      <c r="C73" s="18"/>
      <c r="D73" s="18"/>
      <c r="E73" s="18"/>
      <c r="F73" s="18"/>
      <c r="G73" s="18"/>
      <c r="H73" s="18"/>
      <c r="I73" s="80"/>
      <c r="J73" s="18"/>
      <c r="K73" s="18"/>
      <c r="L73" s="18"/>
      <c r="M73" s="80"/>
      <c r="N73" s="18"/>
      <c r="O73" s="80"/>
      <c r="P73" s="18"/>
      <c r="Q73" s="18"/>
      <c r="R73" s="18"/>
      <c r="S73" s="18"/>
      <c r="T73" s="18"/>
      <c r="U73" s="80"/>
      <c r="V73" s="18"/>
      <c r="W73" s="80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L73" s="71">
        <f t="shared" si="2"/>
        <v>0</v>
      </c>
      <c r="AM73" s="71">
        <f t="shared" si="3"/>
        <v>0</v>
      </c>
    </row>
    <row r="74" spans="1:39" s="70" customFormat="1">
      <c r="A74" s="20" t="s">
        <v>161</v>
      </c>
      <c r="B74" s="20"/>
      <c r="C74" s="20"/>
      <c r="D74" s="18"/>
      <c r="E74" s="18"/>
      <c r="F74" s="18"/>
      <c r="G74" s="18"/>
      <c r="H74" s="18"/>
      <c r="I74" s="80">
        <v>6</v>
      </c>
      <c r="J74" s="18"/>
      <c r="K74" s="18"/>
      <c r="L74" s="18"/>
      <c r="M74" s="80"/>
      <c r="N74" s="18"/>
      <c r="O74" s="80">
        <v>1</v>
      </c>
      <c r="P74" s="18"/>
      <c r="Q74" s="18"/>
      <c r="R74" s="18"/>
      <c r="S74" s="18"/>
      <c r="T74" s="18"/>
      <c r="U74" s="80"/>
      <c r="V74" s="18"/>
      <c r="W74" s="80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L74" s="71">
        <f t="shared" si="2"/>
        <v>7</v>
      </c>
      <c r="AM74" s="71">
        <f t="shared" si="3"/>
        <v>0</v>
      </c>
    </row>
    <row r="75" spans="1:39" s="70" customFormat="1">
      <c r="A75" s="18" t="s">
        <v>58</v>
      </c>
      <c r="B75" s="18"/>
      <c r="C75" s="18"/>
      <c r="D75" s="77"/>
      <c r="E75" s="77"/>
      <c r="F75" s="77"/>
      <c r="G75" s="77"/>
      <c r="H75" s="77"/>
      <c r="I75" s="310"/>
      <c r="J75" s="77"/>
      <c r="K75" s="77"/>
      <c r="L75" s="77"/>
      <c r="M75" s="310">
        <v>1</v>
      </c>
      <c r="N75" s="77"/>
      <c r="O75" s="310">
        <v>0</v>
      </c>
      <c r="P75" s="77"/>
      <c r="Q75" s="77"/>
      <c r="R75" s="77"/>
      <c r="S75" s="77"/>
      <c r="T75" s="77"/>
      <c r="U75" s="310"/>
      <c r="V75" s="77"/>
      <c r="W75" s="310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L75" s="71">
        <f t="shared" si="2"/>
        <v>1</v>
      </c>
      <c r="AM75" s="71">
        <f t="shared" si="3"/>
        <v>0</v>
      </c>
    </row>
    <row r="76" spans="1:39" s="70" customFormat="1">
      <c r="A76" s="18" t="s">
        <v>59</v>
      </c>
      <c r="B76" s="18"/>
      <c r="C76" s="18"/>
      <c r="D76" s="18"/>
      <c r="E76" s="18"/>
      <c r="F76" s="18"/>
      <c r="G76" s="18"/>
      <c r="H76" s="18"/>
      <c r="I76" s="80">
        <v>3</v>
      </c>
      <c r="J76" s="18"/>
      <c r="K76" s="18"/>
      <c r="L76" s="18"/>
      <c r="M76" s="80">
        <v>1</v>
      </c>
      <c r="N76" s="18"/>
      <c r="O76" s="80"/>
      <c r="P76" s="18"/>
      <c r="Q76" s="18"/>
      <c r="R76" s="18"/>
      <c r="S76" s="18"/>
      <c r="T76" s="18"/>
      <c r="U76" s="80"/>
      <c r="V76" s="18"/>
      <c r="W76" s="80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L76" s="71">
        <f t="shared" si="2"/>
        <v>4</v>
      </c>
      <c r="AM76" s="71">
        <f t="shared" si="3"/>
        <v>0</v>
      </c>
    </row>
    <row r="77" spans="1:39" s="70" customFormat="1">
      <c r="A77" s="18" t="s">
        <v>60</v>
      </c>
      <c r="B77" s="18"/>
      <c r="C77" s="18"/>
      <c r="D77" s="18"/>
      <c r="E77" s="18"/>
      <c r="F77" s="18"/>
      <c r="G77" s="18"/>
      <c r="H77" s="18"/>
      <c r="I77" s="80"/>
      <c r="J77" s="18"/>
      <c r="K77" s="18"/>
      <c r="L77" s="18"/>
      <c r="M77" s="80"/>
      <c r="N77" s="18"/>
      <c r="O77" s="80"/>
      <c r="P77" s="18"/>
      <c r="Q77" s="18"/>
      <c r="R77" s="18"/>
      <c r="S77" s="18"/>
      <c r="T77" s="18"/>
      <c r="U77" s="80"/>
      <c r="V77" s="18"/>
      <c r="W77" s="80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L77" s="71">
        <f t="shared" si="2"/>
        <v>0</v>
      </c>
      <c r="AM77" s="71">
        <f t="shared" si="3"/>
        <v>0</v>
      </c>
    </row>
    <row r="78" spans="1:39" s="70" customFormat="1">
      <c r="A78" s="18" t="s">
        <v>61</v>
      </c>
      <c r="B78" s="18"/>
      <c r="C78" s="18"/>
      <c r="D78" s="18"/>
      <c r="E78" s="18"/>
      <c r="F78" s="18"/>
      <c r="G78" s="18"/>
      <c r="H78" s="18"/>
      <c r="I78" s="80"/>
      <c r="J78" s="18"/>
      <c r="K78" s="18"/>
      <c r="L78" s="18"/>
      <c r="M78" s="80"/>
      <c r="N78" s="18"/>
      <c r="O78" s="80"/>
      <c r="P78" s="18"/>
      <c r="Q78" s="18"/>
      <c r="R78" s="18"/>
      <c r="S78" s="18"/>
      <c r="T78" s="18"/>
      <c r="U78" s="80"/>
      <c r="V78" s="18"/>
      <c r="W78" s="80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L78" s="71">
        <f t="shared" si="2"/>
        <v>0</v>
      </c>
      <c r="AM78" s="71">
        <f t="shared" si="3"/>
        <v>0</v>
      </c>
    </row>
    <row r="79" spans="1:39" s="70" customFormat="1">
      <c r="A79" s="18" t="s">
        <v>62</v>
      </c>
      <c r="B79" s="18"/>
      <c r="C79" s="18"/>
      <c r="D79" s="18"/>
      <c r="E79" s="18"/>
      <c r="F79" s="18"/>
      <c r="G79" s="18"/>
      <c r="H79" s="18"/>
      <c r="I79" s="80"/>
      <c r="J79" s="18"/>
      <c r="K79" s="18"/>
      <c r="L79" s="18"/>
      <c r="M79" s="80"/>
      <c r="N79" s="18"/>
      <c r="O79" s="80"/>
      <c r="P79" s="18"/>
      <c r="Q79" s="18"/>
      <c r="R79" s="18"/>
      <c r="S79" s="18"/>
      <c r="T79" s="18"/>
      <c r="U79" s="80"/>
      <c r="V79" s="18"/>
      <c r="W79" s="80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L79" s="71">
        <f t="shared" si="2"/>
        <v>0</v>
      </c>
      <c r="AM79" s="71">
        <f t="shared" si="3"/>
        <v>0</v>
      </c>
    </row>
    <row r="80" spans="1:39" s="11" customFormat="1">
      <c r="A80" s="26" t="s">
        <v>154</v>
      </c>
      <c r="B80" s="26"/>
      <c r="C80" s="26"/>
      <c r="D80" s="26"/>
      <c r="E80" s="26"/>
      <c r="F80" s="26"/>
      <c r="G80" s="26"/>
      <c r="H80" s="26"/>
      <c r="I80" s="309"/>
      <c r="J80" s="26"/>
      <c r="K80" s="26"/>
      <c r="L80" s="26"/>
      <c r="M80" s="309"/>
      <c r="N80" s="26"/>
      <c r="O80" s="309"/>
      <c r="P80" s="26"/>
      <c r="Q80" s="26"/>
      <c r="R80" s="26"/>
      <c r="S80" s="26"/>
      <c r="T80" s="26"/>
      <c r="U80" s="309"/>
      <c r="V80" s="26"/>
      <c r="W80" s="309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L80" s="10">
        <f t="shared" si="2"/>
        <v>0</v>
      </c>
      <c r="AM80" s="10">
        <f t="shared" si="3"/>
        <v>0</v>
      </c>
    </row>
    <row r="81" spans="1:39" s="25" customFormat="1">
      <c r="A81" s="26"/>
      <c r="B81" s="26"/>
      <c r="C81" s="26"/>
      <c r="D81" s="59"/>
      <c r="E81" s="26"/>
      <c r="F81" s="26"/>
      <c r="G81" s="26"/>
      <c r="H81" s="26"/>
      <c r="I81" s="309"/>
      <c r="J81" s="26"/>
      <c r="K81" s="26"/>
      <c r="L81" s="26"/>
      <c r="M81" s="309"/>
      <c r="N81" s="26"/>
      <c r="O81" s="309"/>
      <c r="P81" s="26"/>
      <c r="Q81" s="26"/>
      <c r="R81" s="26"/>
      <c r="S81" s="26"/>
      <c r="T81" s="26"/>
      <c r="U81" s="309"/>
      <c r="V81" s="26"/>
      <c r="W81" s="309"/>
      <c r="X81" s="26"/>
      <c r="Y81" s="26"/>
      <c r="Z81" s="26"/>
      <c r="AA81" s="26"/>
      <c r="AB81" s="26"/>
      <c r="AC81" s="26"/>
      <c r="AD81" s="26"/>
      <c r="AE81" s="26"/>
      <c r="AF81" s="26"/>
      <c r="AG81" s="59"/>
      <c r="AH81" s="26"/>
      <c r="AI81" s="26"/>
      <c r="AJ81" s="59"/>
      <c r="AL81" s="58"/>
      <c r="AM81" s="58"/>
    </row>
    <row r="82" spans="1:39" s="25" customFormat="1">
      <c r="A82" s="27" t="s">
        <v>152</v>
      </c>
      <c r="B82" s="27">
        <f>SUM(B4:B80)</f>
        <v>0</v>
      </c>
      <c r="C82" s="27">
        <f t="shared" ref="C82:AI82" si="4">SUM(C4:C80)</f>
        <v>0</v>
      </c>
      <c r="D82" s="27"/>
      <c r="E82" s="27">
        <f t="shared" si="4"/>
        <v>0</v>
      </c>
      <c r="F82" s="27">
        <f t="shared" si="4"/>
        <v>0</v>
      </c>
      <c r="G82" s="27">
        <f t="shared" si="4"/>
        <v>0</v>
      </c>
      <c r="H82" s="27">
        <f t="shared" si="4"/>
        <v>0</v>
      </c>
      <c r="I82" s="311">
        <f t="shared" si="4"/>
        <v>81</v>
      </c>
      <c r="J82" s="27">
        <f t="shared" si="4"/>
        <v>0</v>
      </c>
      <c r="K82" s="27">
        <f t="shared" si="4"/>
        <v>0</v>
      </c>
      <c r="L82" s="27">
        <f t="shared" si="4"/>
        <v>0</v>
      </c>
      <c r="M82" s="311">
        <f t="shared" si="4"/>
        <v>3</v>
      </c>
      <c r="N82" s="27">
        <f t="shared" si="4"/>
        <v>0</v>
      </c>
      <c r="O82" s="311">
        <f t="shared" si="4"/>
        <v>4</v>
      </c>
      <c r="P82" s="27">
        <f t="shared" si="4"/>
        <v>0</v>
      </c>
      <c r="Q82" s="27">
        <f t="shared" si="4"/>
        <v>0</v>
      </c>
      <c r="R82" s="27">
        <f t="shared" si="4"/>
        <v>0</v>
      </c>
      <c r="S82" s="27">
        <f t="shared" si="4"/>
        <v>0</v>
      </c>
      <c r="T82" s="27">
        <f t="shared" si="4"/>
        <v>0</v>
      </c>
      <c r="U82" s="311">
        <f t="shared" si="4"/>
        <v>3</v>
      </c>
      <c r="V82" s="27">
        <f t="shared" si="4"/>
        <v>0</v>
      </c>
      <c r="W82" s="311">
        <f t="shared" si="4"/>
        <v>2</v>
      </c>
      <c r="X82" s="27">
        <f t="shared" si="4"/>
        <v>0</v>
      </c>
      <c r="Y82" s="27">
        <f t="shared" si="4"/>
        <v>0</v>
      </c>
      <c r="Z82" s="27">
        <f t="shared" si="4"/>
        <v>0</v>
      </c>
      <c r="AA82" s="27">
        <f t="shared" si="4"/>
        <v>0</v>
      </c>
      <c r="AB82" s="27">
        <f t="shared" si="4"/>
        <v>0</v>
      </c>
      <c r="AC82" s="27">
        <f t="shared" si="4"/>
        <v>0</v>
      </c>
      <c r="AD82" s="27">
        <f t="shared" si="4"/>
        <v>0</v>
      </c>
      <c r="AE82" s="27">
        <f t="shared" si="4"/>
        <v>0</v>
      </c>
      <c r="AF82" s="27">
        <f t="shared" si="4"/>
        <v>0</v>
      </c>
      <c r="AG82" s="27"/>
      <c r="AH82" s="27">
        <f t="shared" si="4"/>
        <v>0</v>
      </c>
      <c r="AI82" s="27">
        <f t="shared" si="4"/>
        <v>0</v>
      </c>
      <c r="AJ82" s="27"/>
      <c r="AL82" s="58">
        <f>SUM(AL4:AL80)</f>
        <v>93</v>
      </c>
      <c r="AM82" s="58">
        <f>SUM(AM4:AM80)</f>
        <v>0</v>
      </c>
    </row>
    <row r="83" spans="1:39" s="25" customFormat="1">
      <c r="A83" s="28"/>
      <c r="B83" s="28"/>
      <c r="C83" s="28"/>
      <c r="D83" s="57"/>
      <c r="I83" s="308"/>
      <c r="M83" s="308"/>
      <c r="O83" s="308"/>
      <c r="U83" s="308"/>
      <c r="W83" s="308"/>
      <c r="AG83" s="57"/>
      <c r="AJ83" s="57"/>
      <c r="AL83" s="58"/>
      <c r="AM83" s="58"/>
    </row>
    <row r="84" spans="1:39" s="25" customFormat="1">
      <c r="A84" s="28"/>
      <c r="B84" s="28"/>
      <c r="C84" s="28"/>
      <c r="D84" s="57"/>
      <c r="I84" s="308"/>
      <c r="M84" s="308"/>
      <c r="O84" s="308"/>
      <c r="U84" s="308"/>
      <c r="W84" s="308"/>
      <c r="AG84" s="57"/>
      <c r="AJ84" s="57">
        <f>SUM(B82:AJ82)</f>
        <v>93</v>
      </c>
      <c r="AL84" s="58"/>
      <c r="AM84" s="58"/>
    </row>
    <row r="85" spans="1:39" s="25" customFormat="1">
      <c r="D85" s="57"/>
      <c r="I85" s="308"/>
      <c r="M85" s="308"/>
      <c r="O85" s="308"/>
      <c r="U85" s="308"/>
      <c r="W85" s="308"/>
      <c r="AG85" s="57"/>
      <c r="AJ85" s="57"/>
    </row>
    <row r="86" spans="1:39">
      <c r="AL86">
        <f>SUM(AL82:AM82)</f>
        <v>93</v>
      </c>
    </row>
  </sheetData>
  <mergeCells count="17">
    <mergeCell ref="AE1:AG1"/>
    <mergeCell ref="AH1:AJ1"/>
    <mergeCell ref="S1:T1"/>
    <mergeCell ref="U1:V1"/>
    <mergeCell ref="W1:X1"/>
    <mergeCell ref="Y1:Z1"/>
    <mergeCell ref="AA1:AB1"/>
    <mergeCell ref="K1:L1"/>
    <mergeCell ref="M1:N1"/>
    <mergeCell ref="O1:P1"/>
    <mergeCell ref="Q1:R1"/>
    <mergeCell ref="AC1:AD1"/>
    <mergeCell ref="A1:A2"/>
    <mergeCell ref="B1:D1"/>
    <mergeCell ref="E1:F1"/>
    <mergeCell ref="G1:H1"/>
    <mergeCell ref="I1:J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M82"/>
  <sheetViews>
    <sheetView topLeftCell="DQ1" zoomScale="80" zoomScaleNormal="80" workbookViewId="0">
      <pane ySplit="1" topLeftCell="A68" activePane="bottomLeft" state="frozen"/>
      <selection pane="bottomLeft" activeCell="DZ81" sqref="DZ81"/>
    </sheetView>
  </sheetViews>
  <sheetFormatPr defaultRowHeight="15"/>
  <cols>
    <col min="1" max="1" width="22.140625" style="25" customWidth="1"/>
    <col min="2" max="2" width="9.7109375" style="23" customWidth="1"/>
    <col min="3" max="3" width="10" customWidth="1"/>
    <col min="4" max="4" width="9.5703125" customWidth="1"/>
    <col min="5" max="5" width="9.5703125" style="23" customWidth="1"/>
    <col min="6" max="7" width="9.5703125" customWidth="1"/>
    <col min="8" max="8" width="9.28515625" style="23" customWidth="1"/>
    <col min="9" max="9" width="9.28515625" customWidth="1"/>
    <col min="11" max="11" width="9.140625" style="23"/>
    <col min="12" max="12" width="9.140625" customWidth="1"/>
    <col min="13" max="13" width="9.28515625" customWidth="1"/>
    <col min="14" max="14" width="9.42578125" style="82" customWidth="1"/>
    <col min="15" max="15" width="9.28515625" customWidth="1"/>
    <col min="16" max="16" width="9.42578125" customWidth="1"/>
    <col min="17" max="18" width="9.28515625" customWidth="1"/>
    <col min="19" max="19" width="9.42578125" customWidth="1"/>
    <col min="20" max="20" width="7.140625" style="23" customWidth="1"/>
    <col min="21" max="21" width="9.28515625" style="33" bestFit="1" customWidth="1"/>
    <col min="22" max="22" width="9.28515625" style="2" customWidth="1"/>
    <col min="23" max="23" width="9.140625" style="2"/>
    <col min="24" max="24" width="9.28515625" style="23" bestFit="1" customWidth="1"/>
    <col min="25" max="25" width="9.28515625" customWidth="1"/>
    <col min="27" max="27" width="10" style="23" customWidth="1"/>
    <col min="28" max="28" width="10" style="12" customWidth="1"/>
    <col min="29" max="29" width="9.140625" style="12"/>
    <col min="30" max="30" width="9.28515625" style="33" bestFit="1" customWidth="1"/>
    <col min="31" max="31" width="9.28515625" style="2" customWidth="1"/>
    <col min="32" max="32" width="9.140625" style="2"/>
    <col min="33" max="33" width="9.140625" style="23"/>
    <col min="36" max="36" width="9.7109375" style="82" customWidth="1"/>
    <col min="37" max="38" width="9.140625" style="2"/>
    <col min="39" max="39" width="9.140625" style="33"/>
    <col min="40" max="41" width="9.140625" style="2"/>
    <col min="42" max="42" width="9.140625" style="33"/>
    <col min="43" max="44" width="9.140625" style="2"/>
    <col min="45" max="45" width="9.140625" style="23"/>
    <col min="48" max="48" width="9.140625" style="33"/>
    <col min="49" max="50" width="9.140625" style="2"/>
    <col min="51" max="51" width="9.140625" style="23"/>
    <col min="54" max="54" width="9.28515625" style="23" customWidth="1"/>
    <col min="55" max="55" width="9.28515625" customWidth="1"/>
    <col min="57" max="57" width="9.140625" style="23"/>
    <col min="60" max="60" width="9.140625" style="33"/>
    <col min="61" max="62" width="9.140625" style="2"/>
    <col min="63" max="63" width="9.140625" style="33"/>
    <col min="64" max="64" width="9.140625" style="82"/>
    <col min="67" max="67" width="9.42578125" style="33" customWidth="1"/>
    <col min="68" max="68" width="9.140625" style="2" customWidth="1"/>
    <col min="69" max="69" width="9.28515625" style="2" customWidth="1"/>
    <col min="70" max="70" width="9.28515625" style="83" customWidth="1"/>
    <col min="71" max="71" width="9.28515625" style="2" customWidth="1"/>
    <col min="72" max="72" width="9.140625" style="2" customWidth="1"/>
    <col min="73" max="73" width="9.140625" style="33" customWidth="1"/>
    <col min="74" max="74" width="9.7109375" style="2" customWidth="1"/>
    <col min="75" max="75" width="9.140625" style="2" customWidth="1"/>
    <col min="76" max="76" width="9.7109375" style="33" customWidth="1"/>
    <col min="77" max="77" width="9.7109375" style="2" customWidth="1"/>
    <col min="78" max="78" width="9.140625" style="2" customWidth="1"/>
    <col min="79" max="79" width="9.140625" style="33" customWidth="1"/>
    <col min="80" max="81" width="9.140625" style="2" customWidth="1"/>
    <col min="82" max="82" width="9.28515625" style="23" customWidth="1"/>
    <col min="83" max="83" width="9.42578125" customWidth="1"/>
    <col min="84" max="84" width="9.7109375" customWidth="1"/>
    <col min="85" max="85" width="9.140625" style="33"/>
    <col min="86" max="87" width="9.140625" style="2"/>
    <col min="88" max="89" width="9.140625" style="33"/>
    <col min="90" max="91" width="9.140625" style="2"/>
    <col min="92" max="92" width="9.28515625" style="23" bestFit="1" customWidth="1"/>
    <col min="93" max="93" width="9.28515625" customWidth="1"/>
    <col min="95" max="95" width="9.140625" style="23"/>
    <col min="98" max="98" width="9.140625" style="23"/>
    <col min="101" max="101" width="9.28515625" style="23" bestFit="1" customWidth="1"/>
    <col min="102" max="102" width="9.28515625" customWidth="1"/>
    <col min="104" max="104" width="9.140625" style="23"/>
    <col min="107" max="107" width="10.5703125" style="23" customWidth="1"/>
    <col min="108" max="108" width="9.140625" style="23"/>
    <col min="111" max="111" width="9.140625" style="23"/>
    <col min="114" max="114" width="9.140625" style="23"/>
    <col min="117" max="117" width="9.140625" style="23"/>
    <col min="120" max="120" width="9.140625" style="23"/>
    <col min="130" max="130" width="9.140625" style="89"/>
    <col min="131" max="131" width="9.140625" style="85"/>
    <col min="132" max="132" width="9.140625" style="86"/>
    <col min="133" max="134" width="9.140625" style="21"/>
    <col min="135" max="135" width="9.140625" style="79"/>
    <col min="136" max="143" width="9.140625" style="21"/>
  </cols>
  <sheetData>
    <row r="1" spans="1:143" s="89" customFormat="1" ht="70.5" customHeight="1">
      <c r="A1" s="84" t="s">
        <v>0</v>
      </c>
      <c r="B1" s="237" t="s">
        <v>144</v>
      </c>
      <c r="C1" s="238"/>
      <c r="D1" s="239"/>
      <c r="E1" s="237" t="s">
        <v>187</v>
      </c>
      <c r="F1" s="238"/>
      <c r="G1" s="239"/>
      <c r="H1" s="234" t="s">
        <v>151</v>
      </c>
      <c r="I1" s="234"/>
      <c r="J1" s="234"/>
      <c r="K1" s="237" t="s">
        <v>188</v>
      </c>
      <c r="L1" s="238"/>
      <c r="M1" s="239"/>
      <c r="N1" s="237" t="s">
        <v>189</v>
      </c>
      <c r="O1" s="238"/>
      <c r="P1" s="239"/>
      <c r="Q1" s="234" t="s">
        <v>190</v>
      </c>
      <c r="R1" s="234"/>
      <c r="S1" s="234"/>
      <c r="T1" s="234"/>
      <c r="U1" s="234" t="s">
        <v>192</v>
      </c>
      <c r="V1" s="234"/>
      <c r="W1" s="245"/>
      <c r="X1" s="234" t="s">
        <v>193</v>
      </c>
      <c r="Y1" s="234"/>
      <c r="Z1" s="234"/>
      <c r="AA1" s="246" t="s">
        <v>194</v>
      </c>
      <c r="AB1" s="246"/>
      <c r="AC1" s="246"/>
      <c r="AD1" s="234" t="s">
        <v>195</v>
      </c>
      <c r="AE1" s="234"/>
      <c r="AF1" s="234"/>
      <c r="AG1" s="233" t="s">
        <v>196</v>
      </c>
      <c r="AH1" s="233"/>
      <c r="AI1" s="233"/>
      <c r="AJ1" s="240" t="s">
        <v>197</v>
      </c>
      <c r="AK1" s="241"/>
      <c r="AL1" s="242"/>
      <c r="AM1" s="233" t="s">
        <v>198</v>
      </c>
      <c r="AN1" s="233"/>
      <c r="AO1" s="233"/>
      <c r="AP1" s="233" t="s">
        <v>199</v>
      </c>
      <c r="AQ1" s="233"/>
      <c r="AR1" s="245"/>
      <c r="AS1" s="233" t="s">
        <v>200</v>
      </c>
      <c r="AT1" s="233"/>
      <c r="AU1" s="233"/>
      <c r="AV1" s="233" t="s">
        <v>201</v>
      </c>
      <c r="AW1" s="233"/>
      <c r="AX1" s="233"/>
      <c r="AY1" s="233" t="s">
        <v>202</v>
      </c>
      <c r="AZ1" s="233"/>
      <c r="BA1" s="233"/>
      <c r="BB1" s="233" t="s">
        <v>203</v>
      </c>
      <c r="BC1" s="233"/>
      <c r="BD1" s="233"/>
      <c r="BE1" s="236" t="s">
        <v>204</v>
      </c>
      <c r="BF1" s="243"/>
      <c r="BG1" s="239"/>
      <c r="BH1" s="233" t="s">
        <v>205</v>
      </c>
      <c r="BI1" s="233"/>
      <c r="BJ1" s="233"/>
      <c r="BK1" s="233"/>
      <c r="BL1" s="235" t="s">
        <v>206</v>
      </c>
      <c r="BM1" s="235"/>
      <c r="BN1" s="235"/>
      <c r="BO1" s="235" t="s">
        <v>207</v>
      </c>
      <c r="BP1" s="235"/>
      <c r="BQ1" s="235"/>
      <c r="BR1" s="235" t="s">
        <v>208</v>
      </c>
      <c r="BS1" s="235"/>
      <c r="BT1" s="235"/>
      <c r="BU1" s="235" t="s">
        <v>209</v>
      </c>
      <c r="BV1" s="235"/>
      <c r="BW1" s="234"/>
      <c r="BX1" s="237" t="s">
        <v>224</v>
      </c>
      <c r="BY1" s="238"/>
      <c r="BZ1" s="239"/>
      <c r="CA1" s="237" t="s">
        <v>223</v>
      </c>
      <c r="CB1" s="238"/>
      <c r="CC1" s="239"/>
      <c r="CD1" s="235" t="s">
        <v>210</v>
      </c>
      <c r="CE1" s="235"/>
      <c r="CF1" s="234"/>
      <c r="CG1" s="235" t="s">
        <v>211</v>
      </c>
      <c r="CH1" s="235"/>
      <c r="CI1" s="235"/>
      <c r="CJ1" s="235"/>
      <c r="CK1" s="235" t="s">
        <v>143</v>
      </c>
      <c r="CL1" s="235"/>
      <c r="CM1" s="235"/>
      <c r="CN1" s="235" t="s">
        <v>179</v>
      </c>
      <c r="CO1" s="235"/>
      <c r="CP1" s="235"/>
      <c r="CQ1" s="236" t="s">
        <v>180</v>
      </c>
      <c r="CR1" s="243"/>
      <c r="CS1" s="244"/>
      <c r="CT1" s="236" t="s">
        <v>181</v>
      </c>
      <c r="CU1" s="243"/>
      <c r="CV1" s="244"/>
      <c r="CW1" s="236" t="s">
        <v>149</v>
      </c>
      <c r="CX1" s="243"/>
      <c r="CY1" s="244"/>
      <c r="CZ1" s="235" t="s">
        <v>142</v>
      </c>
      <c r="DA1" s="235"/>
      <c r="DB1" s="235"/>
      <c r="DC1" s="235"/>
      <c r="DD1" s="235" t="s">
        <v>139</v>
      </c>
      <c r="DE1" s="235"/>
      <c r="DF1" s="235"/>
      <c r="DG1" s="235" t="s">
        <v>1</v>
      </c>
      <c r="DH1" s="235"/>
      <c r="DI1" s="236"/>
      <c r="DJ1" s="235" t="s">
        <v>145</v>
      </c>
      <c r="DK1" s="235"/>
      <c r="DL1" s="235"/>
      <c r="DM1" s="235" t="s">
        <v>140</v>
      </c>
      <c r="DN1" s="235"/>
      <c r="DO1" s="235"/>
      <c r="DP1" s="236" t="s">
        <v>229</v>
      </c>
      <c r="DQ1" s="243"/>
      <c r="DR1" s="244"/>
      <c r="DS1" s="236" t="s">
        <v>342</v>
      </c>
      <c r="DT1" s="243"/>
      <c r="DU1" s="244"/>
      <c r="DV1" s="236" t="s">
        <v>230</v>
      </c>
      <c r="DW1" s="243"/>
      <c r="DX1" s="244"/>
      <c r="DY1" s="105"/>
      <c r="DZ1" s="84"/>
      <c r="EA1" s="85"/>
      <c r="EB1" s="86"/>
      <c r="EC1" s="86"/>
      <c r="ED1" s="86"/>
      <c r="EE1" s="84"/>
      <c r="EF1" s="86"/>
      <c r="EG1" s="86"/>
      <c r="EH1" s="86"/>
      <c r="EI1" s="86"/>
      <c r="EJ1" s="86"/>
      <c r="EK1" s="86"/>
      <c r="EL1" s="86"/>
      <c r="EM1" s="86"/>
    </row>
    <row r="2" spans="1:143" s="112" customFormat="1" ht="26.25" customHeight="1">
      <c r="A2" s="106"/>
      <c r="B2" s="107" t="s">
        <v>175</v>
      </c>
      <c r="C2" s="87" t="s">
        <v>176</v>
      </c>
      <c r="D2" s="87" t="s">
        <v>177</v>
      </c>
      <c r="E2" s="107" t="s">
        <v>175</v>
      </c>
      <c r="F2" s="87" t="s">
        <v>176</v>
      </c>
      <c r="G2" s="87" t="s">
        <v>177</v>
      </c>
      <c r="H2" s="107" t="s">
        <v>175</v>
      </c>
      <c r="I2" s="87" t="s">
        <v>176</v>
      </c>
      <c r="J2" s="87" t="s">
        <v>177</v>
      </c>
      <c r="K2" s="107" t="s">
        <v>175</v>
      </c>
      <c r="L2" s="87" t="s">
        <v>176</v>
      </c>
      <c r="M2" s="87" t="s">
        <v>177</v>
      </c>
      <c r="N2" s="108" t="s">
        <v>175</v>
      </c>
      <c r="O2" s="87" t="s">
        <v>176</v>
      </c>
      <c r="P2" s="87" t="s">
        <v>177</v>
      </c>
      <c r="Q2" s="87" t="s">
        <v>175</v>
      </c>
      <c r="R2" s="87" t="s">
        <v>176</v>
      </c>
      <c r="S2" s="87" t="s">
        <v>177</v>
      </c>
      <c r="T2" s="109" t="s">
        <v>191</v>
      </c>
      <c r="U2" s="107" t="s">
        <v>175</v>
      </c>
      <c r="V2" s="87" t="s">
        <v>176</v>
      </c>
      <c r="W2" s="87" t="s">
        <v>177</v>
      </c>
      <c r="X2" s="107" t="s">
        <v>175</v>
      </c>
      <c r="Y2" s="87" t="s">
        <v>176</v>
      </c>
      <c r="Z2" s="87" t="s">
        <v>177</v>
      </c>
      <c r="AA2" s="107" t="s">
        <v>175</v>
      </c>
      <c r="AB2" s="87" t="s">
        <v>176</v>
      </c>
      <c r="AC2" s="87" t="s">
        <v>177</v>
      </c>
      <c r="AD2" s="107" t="s">
        <v>175</v>
      </c>
      <c r="AE2" s="87" t="s">
        <v>176</v>
      </c>
      <c r="AF2" s="87" t="s">
        <v>177</v>
      </c>
      <c r="AG2" s="107" t="s">
        <v>175</v>
      </c>
      <c r="AH2" s="87" t="s">
        <v>176</v>
      </c>
      <c r="AI2" s="87" t="s">
        <v>177</v>
      </c>
      <c r="AJ2" s="108" t="s">
        <v>175</v>
      </c>
      <c r="AK2" s="87" t="s">
        <v>176</v>
      </c>
      <c r="AL2" s="87" t="s">
        <v>177</v>
      </c>
      <c r="AM2" s="107" t="s">
        <v>175</v>
      </c>
      <c r="AN2" s="87" t="s">
        <v>176</v>
      </c>
      <c r="AO2" s="87" t="s">
        <v>177</v>
      </c>
      <c r="AP2" s="107" t="s">
        <v>175</v>
      </c>
      <c r="AQ2" s="87" t="s">
        <v>176</v>
      </c>
      <c r="AR2" s="87" t="s">
        <v>177</v>
      </c>
      <c r="AS2" s="107" t="s">
        <v>175</v>
      </c>
      <c r="AT2" s="87" t="s">
        <v>176</v>
      </c>
      <c r="AU2" s="87" t="s">
        <v>177</v>
      </c>
      <c r="AV2" s="107" t="s">
        <v>175</v>
      </c>
      <c r="AW2" s="87" t="s">
        <v>176</v>
      </c>
      <c r="AX2" s="87" t="s">
        <v>177</v>
      </c>
      <c r="AY2" s="107" t="s">
        <v>175</v>
      </c>
      <c r="AZ2" s="87" t="s">
        <v>176</v>
      </c>
      <c r="BA2" s="87" t="s">
        <v>177</v>
      </c>
      <c r="BB2" s="107" t="s">
        <v>175</v>
      </c>
      <c r="BC2" s="87" t="s">
        <v>176</v>
      </c>
      <c r="BD2" s="87" t="s">
        <v>177</v>
      </c>
      <c r="BE2" s="107" t="s">
        <v>175</v>
      </c>
      <c r="BF2" s="87" t="s">
        <v>176</v>
      </c>
      <c r="BG2" s="87" t="s">
        <v>177</v>
      </c>
      <c r="BH2" s="107" t="s">
        <v>175</v>
      </c>
      <c r="BI2" s="87" t="s">
        <v>176</v>
      </c>
      <c r="BJ2" s="87" t="s">
        <v>177</v>
      </c>
      <c r="BK2" s="110" t="s">
        <v>191</v>
      </c>
      <c r="BL2" s="108" t="s">
        <v>175</v>
      </c>
      <c r="BM2" s="87" t="s">
        <v>176</v>
      </c>
      <c r="BN2" s="87" t="s">
        <v>177</v>
      </c>
      <c r="BO2" s="107" t="s">
        <v>175</v>
      </c>
      <c r="BP2" s="87" t="s">
        <v>176</v>
      </c>
      <c r="BQ2" s="87" t="s">
        <v>177</v>
      </c>
      <c r="BR2" s="108" t="s">
        <v>175</v>
      </c>
      <c r="BS2" s="87" t="s">
        <v>176</v>
      </c>
      <c r="BT2" s="87" t="s">
        <v>177</v>
      </c>
      <c r="BU2" s="107" t="s">
        <v>175</v>
      </c>
      <c r="BV2" s="87" t="s">
        <v>176</v>
      </c>
      <c r="BW2" s="87" t="s">
        <v>177</v>
      </c>
      <c r="BX2" s="107" t="s">
        <v>175</v>
      </c>
      <c r="BY2" s="87" t="s">
        <v>176</v>
      </c>
      <c r="BZ2" s="87" t="s">
        <v>177</v>
      </c>
      <c r="CA2" s="107" t="s">
        <v>175</v>
      </c>
      <c r="CB2" s="87" t="s">
        <v>176</v>
      </c>
      <c r="CC2" s="87" t="s">
        <v>177</v>
      </c>
      <c r="CD2" s="107" t="s">
        <v>175</v>
      </c>
      <c r="CE2" s="87" t="s">
        <v>176</v>
      </c>
      <c r="CF2" s="87" t="s">
        <v>177</v>
      </c>
      <c r="CG2" s="107" t="s">
        <v>175</v>
      </c>
      <c r="CH2" s="87" t="s">
        <v>176</v>
      </c>
      <c r="CI2" s="87" t="s">
        <v>177</v>
      </c>
      <c r="CJ2" s="110" t="s">
        <v>212</v>
      </c>
      <c r="CK2" s="107" t="s">
        <v>175</v>
      </c>
      <c r="CL2" s="87" t="s">
        <v>176</v>
      </c>
      <c r="CM2" s="87" t="s">
        <v>177</v>
      </c>
      <c r="CN2" s="107" t="s">
        <v>175</v>
      </c>
      <c r="CO2" s="87" t="s">
        <v>176</v>
      </c>
      <c r="CP2" s="87" t="s">
        <v>177</v>
      </c>
      <c r="CQ2" s="107" t="s">
        <v>175</v>
      </c>
      <c r="CR2" s="87" t="s">
        <v>176</v>
      </c>
      <c r="CS2" s="87" t="s">
        <v>177</v>
      </c>
      <c r="CT2" s="107" t="s">
        <v>175</v>
      </c>
      <c r="CU2" s="87" t="s">
        <v>176</v>
      </c>
      <c r="CV2" s="87" t="s">
        <v>177</v>
      </c>
      <c r="CW2" s="107" t="s">
        <v>175</v>
      </c>
      <c r="CX2" s="87" t="s">
        <v>176</v>
      </c>
      <c r="CY2" s="87" t="s">
        <v>177</v>
      </c>
      <c r="CZ2" s="107" t="s">
        <v>175</v>
      </c>
      <c r="DA2" s="87" t="s">
        <v>176</v>
      </c>
      <c r="DB2" s="87" t="s">
        <v>177</v>
      </c>
      <c r="DC2" s="109" t="s">
        <v>213</v>
      </c>
      <c r="DD2" s="107" t="s">
        <v>175</v>
      </c>
      <c r="DE2" s="87" t="s">
        <v>176</v>
      </c>
      <c r="DF2" s="87" t="s">
        <v>177</v>
      </c>
      <c r="DG2" s="107" t="s">
        <v>175</v>
      </c>
      <c r="DH2" s="87" t="s">
        <v>176</v>
      </c>
      <c r="DI2" s="87" t="s">
        <v>177</v>
      </c>
      <c r="DJ2" s="107" t="s">
        <v>175</v>
      </c>
      <c r="DK2" s="87" t="s">
        <v>176</v>
      </c>
      <c r="DL2" s="87" t="s">
        <v>177</v>
      </c>
      <c r="DM2" s="107" t="s">
        <v>175</v>
      </c>
      <c r="DN2" s="87" t="s">
        <v>176</v>
      </c>
      <c r="DO2" s="87" t="s">
        <v>177</v>
      </c>
      <c r="DP2" s="107" t="s">
        <v>175</v>
      </c>
      <c r="DQ2" s="87" t="s">
        <v>176</v>
      </c>
      <c r="DR2" s="87" t="s">
        <v>177</v>
      </c>
      <c r="DS2" s="87" t="s">
        <v>175</v>
      </c>
      <c r="DT2" s="87" t="s">
        <v>176</v>
      </c>
      <c r="DU2" s="87" t="s">
        <v>177</v>
      </c>
      <c r="DV2" s="87" t="s">
        <v>175</v>
      </c>
      <c r="DW2" s="87" t="s">
        <v>176</v>
      </c>
      <c r="DX2" s="87" t="s">
        <v>177</v>
      </c>
      <c r="DY2" s="87"/>
      <c r="DZ2" s="87" t="s">
        <v>175</v>
      </c>
      <c r="EA2" s="88" t="s">
        <v>176</v>
      </c>
      <c r="EB2" s="87" t="s">
        <v>177</v>
      </c>
      <c r="EC2" s="111"/>
      <c r="ED2" s="111"/>
      <c r="EE2" s="106" t="s">
        <v>372</v>
      </c>
      <c r="EF2" s="111"/>
      <c r="EG2" s="111"/>
      <c r="EH2" s="111"/>
      <c r="EI2" s="111"/>
      <c r="EJ2" s="111"/>
      <c r="EK2" s="111"/>
      <c r="EL2" s="111"/>
      <c r="EM2" s="111"/>
    </row>
    <row r="3" spans="1:143" s="89" customFormat="1">
      <c r="A3" s="84"/>
      <c r="B3" s="113"/>
      <c r="E3" s="114"/>
      <c r="H3" s="114"/>
      <c r="K3" s="114"/>
      <c r="N3" s="115"/>
      <c r="T3" s="114"/>
      <c r="U3" s="116"/>
      <c r="V3" s="117"/>
      <c r="W3" s="117"/>
      <c r="X3" s="114"/>
      <c r="AA3" s="114"/>
      <c r="AB3" s="118"/>
      <c r="AC3" s="118"/>
      <c r="AD3" s="116"/>
      <c r="AE3" s="117"/>
      <c r="AF3" s="117"/>
      <c r="AG3" s="114"/>
      <c r="AJ3" s="115"/>
      <c r="AK3" s="117"/>
      <c r="AL3" s="117"/>
      <c r="AM3" s="116"/>
      <c r="AN3" s="117"/>
      <c r="AO3" s="117"/>
      <c r="AP3" s="116"/>
      <c r="AQ3" s="117"/>
      <c r="AR3" s="117"/>
      <c r="AS3" s="114"/>
      <c r="AV3" s="116"/>
      <c r="AW3" s="117"/>
      <c r="AX3" s="117"/>
      <c r="AY3" s="114"/>
      <c r="BB3" s="114"/>
      <c r="BE3" s="114"/>
      <c r="BH3" s="116"/>
      <c r="BI3" s="117"/>
      <c r="BJ3" s="117"/>
      <c r="BK3" s="116"/>
      <c r="BL3" s="115"/>
      <c r="BO3" s="116"/>
      <c r="BP3" s="117"/>
      <c r="BQ3" s="117"/>
      <c r="BR3" s="119"/>
      <c r="BS3" s="117"/>
      <c r="BT3" s="117"/>
      <c r="BU3" s="116"/>
      <c r="BV3" s="117"/>
      <c r="BW3" s="117"/>
      <c r="BX3" s="116"/>
      <c r="BY3" s="117"/>
      <c r="BZ3" s="117"/>
      <c r="CA3" s="116"/>
      <c r="CB3" s="117"/>
      <c r="CC3" s="117"/>
      <c r="CD3" s="114"/>
      <c r="CG3" s="116"/>
      <c r="CH3" s="117"/>
      <c r="CI3" s="117"/>
      <c r="CJ3" s="116"/>
      <c r="CK3" s="116"/>
      <c r="CL3" s="117"/>
      <c r="CM3" s="117"/>
      <c r="CN3" s="114"/>
      <c r="CQ3" s="114"/>
      <c r="CT3" s="114"/>
      <c r="CW3" s="114"/>
      <c r="CZ3" s="114"/>
      <c r="DC3" s="114"/>
      <c r="DD3" s="114"/>
      <c r="DG3" s="114"/>
      <c r="DJ3" s="120"/>
      <c r="DK3" s="84"/>
      <c r="DL3" s="84"/>
      <c r="DM3" s="120"/>
      <c r="DN3" s="84"/>
      <c r="DO3" s="84"/>
      <c r="DP3" s="120"/>
      <c r="DQ3" s="84"/>
      <c r="DR3" s="84"/>
      <c r="DS3" s="84"/>
      <c r="DT3" s="84"/>
      <c r="DU3" s="84"/>
      <c r="DV3" s="84"/>
      <c r="DW3" s="84"/>
      <c r="DX3" s="84"/>
      <c r="DY3" s="86"/>
      <c r="EA3" s="90"/>
      <c r="EB3" s="84"/>
      <c r="EC3" s="86"/>
      <c r="ED3" s="86"/>
      <c r="EE3" s="84"/>
      <c r="EF3" s="86"/>
      <c r="EG3" s="86"/>
      <c r="EH3" s="86"/>
      <c r="EI3" s="86"/>
      <c r="EJ3" s="86"/>
      <c r="EK3" s="86"/>
      <c r="EL3" s="86"/>
      <c r="EM3" s="86"/>
    </row>
    <row r="4" spans="1:143" s="118" customFormat="1">
      <c r="A4" s="121"/>
      <c r="B4" s="113"/>
      <c r="C4" s="122"/>
      <c r="D4" s="122"/>
      <c r="E4" s="113"/>
      <c r="F4" s="122"/>
      <c r="G4" s="122"/>
      <c r="H4" s="113"/>
      <c r="I4" s="122"/>
      <c r="J4" s="122"/>
      <c r="K4" s="113"/>
      <c r="L4" s="122"/>
      <c r="M4" s="122"/>
      <c r="N4" s="123"/>
      <c r="O4" s="122"/>
      <c r="P4" s="122"/>
      <c r="Q4" s="122"/>
      <c r="R4" s="122"/>
      <c r="S4" s="122"/>
      <c r="T4" s="113"/>
      <c r="U4" s="124"/>
      <c r="V4" s="125"/>
      <c r="W4" s="125"/>
      <c r="X4" s="113"/>
      <c r="Y4" s="122"/>
      <c r="Z4" s="122"/>
      <c r="AA4" s="113"/>
      <c r="AB4" s="122"/>
      <c r="AC4" s="122"/>
      <c r="AD4" s="124"/>
      <c r="AE4" s="125"/>
      <c r="AF4" s="125"/>
      <c r="AG4" s="113"/>
      <c r="AH4" s="122"/>
      <c r="AI4" s="122"/>
      <c r="AJ4" s="123"/>
      <c r="AK4" s="125"/>
      <c r="AL4" s="125"/>
      <c r="AM4" s="124"/>
      <c r="AN4" s="125"/>
      <c r="AO4" s="125"/>
      <c r="AP4" s="124"/>
      <c r="AQ4" s="125"/>
      <c r="AR4" s="125"/>
      <c r="AS4" s="113"/>
      <c r="AT4" s="122"/>
      <c r="AU4" s="122"/>
      <c r="AV4" s="124"/>
      <c r="AW4" s="125"/>
      <c r="AX4" s="125"/>
      <c r="AY4" s="113"/>
      <c r="AZ4" s="122"/>
      <c r="BA4" s="122"/>
      <c r="BB4" s="113"/>
      <c r="BC4" s="122"/>
      <c r="BD4" s="122"/>
      <c r="BE4" s="113"/>
      <c r="BF4" s="122"/>
      <c r="BG4" s="122"/>
      <c r="BH4" s="124"/>
      <c r="BI4" s="125"/>
      <c r="BJ4" s="125"/>
      <c r="BK4" s="124"/>
      <c r="BL4" s="123"/>
      <c r="BM4" s="122"/>
      <c r="BN4" s="122"/>
      <c r="BO4" s="124"/>
      <c r="BP4" s="125"/>
      <c r="BQ4" s="125"/>
      <c r="BR4" s="126"/>
      <c r="BS4" s="125"/>
      <c r="BT4" s="125"/>
      <c r="BU4" s="124"/>
      <c r="BV4" s="125"/>
      <c r="BW4" s="125"/>
      <c r="BX4" s="124"/>
      <c r="BY4" s="125"/>
      <c r="BZ4" s="125"/>
      <c r="CA4" s="124"/>
      <c r="CB4" s="125"/>
      <c r="CC4" s="125"/>
      <c r="CD4" s="113"/>
      <c r="CE4" s="122"/>
      <c r="CF4" s="122"/>
      <c r="CG4" s="124"/>
      <c r="CH4" s="125"/>
      <c r="CI4" s="125"/>
      <c r="CJ4" s="124"/>
      <c r="CK4" s="124"/>
      <c r="CL4" s="125"/>
      <c r="CM4" s="125"/>
      <c r="CN4" s="113"/>
      <c r="CO4" s="122"/>
      <c r="CP4" s="122"/>
      <c r="CQ4" s="113"/>
      <c r="CR4" s="122"/>
      <c r="CS4" s="122"/>
      <c r="CT4" s="113"/>
      <c r="CU4" s="122"/>
      <c r="CV4" s="122"/>
      <c r="CW4" s="113"/>
      <c r="CX4" s="122"/>
      <c r="CY4" s="122"/>
      <c r="CZ4" s="113"/>
      <c r="DA4" s="122"/>
      <c r="DB4" s="122"/>
      <c r="DC4" s="113"/>
      <c r="DD4" s="113"/>
      <c r="DE4" s="122"/>
      <c r="DF4" s="122"/>
      <c r="DG4" s="113"/>
      <c r="DH4" s="122"/>
      <c r="DI4" s="127"/>
      <c r="DJ4" s="120"/>
      <c r="DK4" s="91"/>
      <c r="DL4" s="91"/>
      <c r="DM4" s="120"/>
      <c r="DN4" s="91"/>
      <c r="DO4" s="91"/>
      <c r="DP4" s="120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0"/>
      <c r="EB4" s="91"/>
      <c r="EC4" s="128"/>
      <c r="ED4" s="128"/>
      <c r="EE4" s="91"/>
      <c r="EF4" s="128"/>
      <c r="EG4" s="128"/>
      <c r="EH4" s="128"/>
      <c r="EI4" s="128"/>
      <c r="EJ4" s="128"/>
      <c r="EK4" s="128"/>
      <c r="EL4" s="128"/>
      <c r="EM4" s="128"/>
    </row>
    <row r="5" spans="1:143" s="93" customFormat="1">
      <c r="A5" s="93" t="s">
        <v>63</v>
      </c>
      <c r="N5" s="95"/>
      <c r="U5" s="129"/>
      <c r="V5" s="129"/>
      <c r="W5" s="129"/>
      <c r="AD5" s="129"/>
      <c r="AE5" s="129"/>
      <c r="AF5" s="129"/>
      <c r="AJ5" s="95"/>
      <c r="AK5" s="129"/>
      <c r="AL5" s="129"/>
      <c r="AM5" s="129"/>
      <c r="AN5" s="129"/>
      <c r="AO5" s="129"/>
      <c r="AP5" s="129"/>
      <c r="AQ5" s="129"/>
      <c r="AR5" s="129"/>
      <c r="AS5" s="130"/>
      <c r="AT5" s="130"/>
      <c r="AV5" s="129"/>
      <c r="AW5" s="129"/>
      <c r="AX5" s="129"/>
      <c r="BH5" s="129"/>
      <c r="BI5" s="129"/>
      <c r="BJ5" s="129"/>
      <c r="BK5" s="129"/>
      <c r="BL5" s="95"/>
      <c r="BO5" s="129"/>
      <c r="BP5" s="129"/>
      <c r="BQ5" s="129"/>
      <c r="BR5" s="131"/>
      <c r="BS5" s="129"/>
      <c r="BT5" s="129"/>
      <c r="BU5" s="129"/>
      <c r="BV5" s="129"/>
      <c r="BW5" s="129"/>
      <c r="BX5" s="129"/>
      <c r="BY5" s="129"/>
      <c r="BZ5" s="129"/>
      <c r="CA5" s="129"/>
      <c r="CB5" s="129"/>
      <c r="CC5" s="129"/>
      <c r="CG5" s="129"/>
      <c r="CH5" s="129"/>
      <c r="CI5" s="129"/>
      <c r="CJ5" s="129"/>
      <c r="CK5" s="129"/>
      <c r="CL5" s="129"/>
      <c r="CM5" s="129"/>
      <c r="DZ5" s="92">
        <f>SUM(B5,E5,H5,K5,N5,Q5,U5,X5,AA5,AD5,AG5,AJ5,AM5,AP5,AS5,AV5,AY5,BB5,BE5,BH5,BL5,BO5,BR5,BU5,BX5,CA5,CD5,CG5,CK5,CN5,CQ5,CT5,CW5,CZ5,DD5,DG5,DJ5,DM5,DP5,DV5)</f>
        <v>0</v>
      </c>
      <c r="EA5" s="93">
        <f>SUM(C5,F5,I5,L5,O5,R5,V5,Y5,AB5,AE5,AH5,AK5,AN5,AQ5,AT5,AW5,AZ5,BC5,BF5,BI5,BM5,BP5,BS5,BV5,BY5,CB5,CE5,CH5,CL5,CO5,CR5,CU5,CX5,DA5,DE5,DH5,DK5,DN5,DQ5,DW5)</f>
        <v>0</v>
      </c>
      <c r="EB5" s="93">
        <f>SUM(D5,G5,J5,M5,P5,S5,W5,Z5,AC5,AF5,AI5,AL5,AO5,AR5,AU5,AX5,BA5,BD5,BG5,BJ5,BN5,BQ5,BT5,BW5,BZ5,CC5,CF5,CI5,CM5,CP5,CS5,CV5,CY5,DB5,DF5,DI5,DL5,DO5,DR5,DX5)</f>
        <v>0</v>
      </c>
      <c r="EC5" s="132"/>
      <c r="ED5" s="132"/>
      <c r="EE5" s="93">
        <f>SUM(K5,N5,Q5,U5,X5,AA5,AD5,AG5,AJ5,AM5,AP5,AS5,AV5,AY5,BB5,BE5,BH5,BL5,BO5,BR6,BR5,BU5,BX5,CA5,CD5,CG5)</f>
        <v>0</v>
      </c>
      <c r="EF5" s="132"/>
      <c r="EG5" s="132"/>
      <c r="EH5" s="132"/>
      <c r="EI5" s="132"/>
      <c r="EJ5" s="132"/>
      <c r="EK5" s="132"/>
      <c r="EL5" s="132"/>
      <c r="EM5" s="132"/>
    </row>
    <row r="6" spans="1:143" s="93" customFormat="1">
      <c r="A6" s="93" t="s">
        <v>64</v>
      </c>
      <c r="N6" s="95"/>
      <c r="U6" s="129"/>
      <c r="V6" s="129"/>
      <c r="W6" s="129"/>
      <c r="AD6" s="129"/>
      <c r="AE6" s="129"/>
      <c r="AF6" s="129"/>
      <c r="AJ6" s="133">
        <v>1</v>
      </c>
      <c r="AK6" s="129">
        <v>1</v>
      </c>
      <c r="AL6" s="129">
        <v>18</v>
      </c>
      <c r="AM6" s="129"/>
      <c r="AN6" s="129"/>
      <c r="AO6" s="129"/>
      <c r="AP6" s="129"/>
      <c r="AQ6" s="129"/>
      <c r="AR6" s="129"/>
      <c r="AV6" s="129"/>
      <c r="AW6" s="129"/>
      <c r="AX6" s="129"/>
      <c r="BH6" s="129"/>
      <c r="BI6" s="129"/>
      <c r="BJ6" s="129"/>
      <c r="BK6" s="129"/>
      <c r="BL6" s="95"/>
      <c r="BO6" s="129"/>
      <c r="BP6" s="129"/>
      <c r="BQ6" s="129"/>
      <c r="BR6" s="131"/>
      <c r="BS6" s="129"/>
      <c r="BT6" s="129"/>
      <c r="BU6" s="129"/>
      <c r="BV6" s="129"/>
      <c r="BW6" s="129"/>
      <c r="BX6" s="129"/>
      <c r="BY6" s="129"/>
      <c r="BZ6" s="129"/>
      <c r="CA6" s="129"/>
      <c r="CB6" s="129"/>
      <c r="CC6" s="129"/>
      <c r="CG6" s="129"/>
      <c r="CH6" s="129"/>
      <c r="CI6" s="129"/>
      <c r="CJ6" s="129"/>
      <c r="CK6" s="129"/>
      <c r="CL6" s="129"/>
      <c r="CM6" s="129"/>
      <c r="DZ6" s="92">
        <f t="shared" ref="DZ6:DZ69" si="0">SUM(B6,E6,H6,K6,N6,Q6,U6,X6,AA6,AD6,AG6,AJ6,AM6,AP6,AS6,AV6,AY6,BB6,BE6,BH6,BL6,BO6,BR6,BU6,BX6,CA6,CD6,CG6,CK6,CN6,CQ6,CT6,CW6,CZ6,DD6,DG6,DJ6,DM6,DP6,DV6)</f>
        <v>1</v>
      </c>
      <c r="EA6" s="93">
        <f t="shared" ref="EA6:EA69" si="1">SUM(C6,F6,I6,L6,O6,R6,V6,Y6,AB6,AE6,AH6,AK6,AN6,AQ6,AT6,AW6,AZ6,BC6,BF6,BI6,BM6,BP6,BS6,BV6,BY6,CB6,CE6,CH6,CL6,CO6,CR6,CU6,CX6,DA6,DE6,DH6,DK6,DN6,DQ6,DW6)</f>
        <v>1</v>
      </c>
      <c r="EB6" s="93">
        <f t="shared" ref="EB6:EB69" si="2">SUM(D6,G6,J6,M6,P6,S6,W6,Z6,AC6,AF6,AI6,AL6,AO6,AR6,AU6,AX6,BA6,BD6,BG6,BJ6,BN6,BQ6,BT6,BW6,BZ6,CC6,CF6,CI6,CM6,CP6,CS6,CV6,CY6,DB6,DF6,DI6,DL6,DO6,DR6,DX6)</f>
        <v>18</v>
      </c>
      <c r="EC6" s="132"/>
      <c r="ED6" s="132"/>
      <c r="EE6" s="93">
        <f t="shared" ref="EE6:EE69" si="3">SUM(K6,N6,Q6,U6,X6,AA6,AD6,AG6,AJ6,AM6,AP6,AS6,AV6,AY6,BB6,BE6,BH6,BL6,BO6,BR7,BR6,BU6,BX6,CA6,CD6,CG6)</f>
        <v>1</v>
      </c>
      <c r="EF6" s="132"/>
      <c r="EG6" s="132"/>
      <c r="EH6" s="132"/>
      <c r="EI6" s="132"/>
      <c r="EJ6" s="132"/>
      <c r="EK6" s="132"/>
      <c r="EL6" s="132"/>
      <c r="EM6" s="132"/>
    </row>
    <row r="7" spans="1:143" s="93" customFormat="1" ht="13.5" customHeight="1">
      <c r="A7" s="93" t="s">
        <v>65</v>
      </c>
      <c r="N7" s="95"/>
      <c r="U7" s="129"/>
      <c r="V7" s="129"/>
      <c r="W7" s="129"/>
      <c r="AD7" s="129"/>
      <c r="AE7" s="129"/>
      <c r="AF7" s="129"/>
      <c r="AJ7" s="95"/>
      <c r="AK7" s="129"/>
      <c r="AL7" s="129"/>
      <c r="AM7" s="129"/>
      <c r="AN7" s="129"/>
      <c r="AO7" s="129"/>
      <c r="AP7" s="129"/>
      <c r="AQ7" s="129"/>
      <c r="AR7" s="129"/>
      <c r="AV7" s="129"/>
      <c r="AW7" s="129"/>
      <c r="AX7" s="129"/>
      <c r="BH7" s="129"/>
      <c r="BI7" s="129"/>
      <c r="BJ7" s="129"/>
      <c r="BK7" s="129"/>
      <c r="BL7" s="95"/>
      <c r="BO7" s="129"/>
      <c r="BP7" s="129"/>
      <c r="BQ7" s="129"/>
      <c r="BR7" s="131"/>
      <c r="BS7" s="129"/>
      <c r="BT7" s="129"/>
      <c r="BU7" s="129"/>
      <c r="BV7" s="129"/>
      <c r="BW7" s="129"/>
      <c r="BX7" s="129"/>
      <c r="BY7" s="129"/>
      <c r="BZ7" s="129"/>
      <c r="CA7" s="129"/>
      <c r="CB7" s="129"/>
      <c r="CC7" s="129"/>
      <c r="CG7" s="129"/>
      <c r="CH7" s="129"/>
      <c r="CI7" s="129"/>
      <c r="CJ7" s="129"/>
      <c r="CK7" s="129"/>
      <c r="CL7" s="129"/>
      <c r="CM7" s="129"/>
      <c r="DZ7" s="92">
        <f t="shared" si="0"/>
        <v>0</v>
      </c>
      <c r="EA7" s="93">
        <f t="shared" si="1"/>
        <v>0</v>
      </c>
      <c r="EB7" s="93">
        <f t="shared" si="2"/>
        <v>0</v>
      </c>
      <c r="EC7" s="132"/>
      <c r="ED7" s="132"/>
      <c r="EE7" s="93">
        <f t="shared" si="3"/>
        <v>0</v>
      </c>
      <c r="EF7" s="132"/>
      <c r="EG7" s="132"/>
      <c r="EH7" s="132"/>
      <c r="EI7" s="132"/>
      <c r="EJ7" s="132"/>
      <c r="EK7" s="132"/>
      <c r="EL7" s="132"/>
      <c r="EM7" s="132"/>
    </row>
    <row r="8" spans="1:143" s="93" customFormat="1">
      <c r="A8" s="93" t="s">
        <v>66</v>
      </c>
      <c r="N8" s="95"/>
      <c r="U8" s="129"/>
      <c r="V8" s="129"/>
      <c r="W8" s="129"/>
      <c r="AD8" s="129"/>
      <c r="AE8" s="129"/>
      <c r="AF8" s="129"/>
      <c r="AJ8" s="95"/>
      <c r="AK8" s="129"/>
      <c r="AL8" s="129"/>
      <c r="AM8" s="129"/>
      <c r="AN8" s="129"/>
      <c r="AO8" s="129"/>
      <c r="AP8" s="129"/>
      <c r="AQ8" s="129"/>
      <c r="AR8" s="129"/>
      <c r="AV8" s="129"/>
      <c r="AW8" s="129"/>
      <c r="AX8" s="129"/>
      <c r="BH8" s="129"/>
      <c r="BI8" s="129"/>
      <c r="BJ8" s="129"/>
      <c r="BK8" s="129"/>
      <c r="BL8" s="95"/>
      <c r="BO8" s="129"/>
      <c r="BP8" s="129"/>
      <c r="BQ8" s="129"/>
      <c r="BR8" s="131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G8" s="129"/>
      <c r="CH8" s="129"/>
      <c r="CI8" s="129"/>
      <c r="CJ8" s="129"/>
      <c r="CK8" s="129"/>
      <c r="CL8" s="129"/>
      <c r="CM8" s="129"/>
      <c r="DZ8" s="92">
        <f t="shared" si="0"/>
        <v>0</v>
      </c>
      <c r="EA8" s="93">
        <f t="shared" si="1"/>
        <v>0</v>
      </c>
      <c r="EB8" s="93">
        <f t="shared" si="2"/>
        <v>0</v>
      </c>
      <c r="EC8" s="132"/>
      <c r="ED8" s="132"/>
      <c r="EE8" s="93">
        <f t="shared" si="3"/>
        <v>0</v>
      </c>
      <c r="EF8" s="132"/>
      <c r="EG8" s="132"/>
      <c r="EH8" s="132"/>
      <c r="EI8" s="132"/>
      <c r="EJ8" s="132"/>
      <c r="EK8" s="132"/>
      <c r="EL8" s="132"/>
      <c r="EM8" s="132"/>
    </row>
    <row r="9" spans="1:143" s="93" customFormat="1">
      <c r="A9" s="93" t="s">
        <v>67</v>
      </c>
      <c r="N9" s="95"/>
      <c r="U9" s="129"/>
      <c r="V9" s="129"/>
      <c r="W9" s="129"/>
      <c r="AD9" s="129"/>
      <c r="AE9" s="129"/>
      <c r="AF9" s="129"/>
      <c r="AJ9" s="95"/>
      <c r="AK9" s="129"/>
      <c r="AL9" s="129"/>
      <c r="AM9" s="129"/>
      <c r="AN9" s="129"/>
      <c r="AO9" s="129"/>
      <c r="AP9" s="129"/>
      <c r="AQ9" s="129"/>
      <c r="AR9" s="129"/>
      <c r="AV9" s="129"/>
      <c r="AW9" s="129"/>
      <c r="AX9" s="129"/>
      <c r="BH9" s="129"/>
      <c r="BI9" s="129"/>
      <c r="BJ9" s="129"/>
      <c r="BK9" s="129"/>
      <c r="BL9" s="95"/>
      <c r="BO9" s="129"/>
      <c r="BP9" s="129"/>
      <c r="BQ9" s="129"/>
      <c r="BR9" s="131"/>
      <c r="BS9" s="129"/>
      <c r="BT9" s="129"/>
      <c r="BU9" s="129"/>
      <c r="BV9" s="129"/>
      <c r="BW9" s="129"/>
      <c r="BX9" s="129"/>
      <c r="BY9" s="129"/>
      <c r="BZ9" s="129"/>
      <c r="CA9" s="129"/>
      <c r="CB9" s="129"/>
      <c r="CC9" s="129"/>
      <c r="CG9" s="129"/>
      <c r="CH9" s="129"/>
      <c r="CI9" s="129"/>
      <c r="CJ9" s="129"/>
      <c r="CK9" s="129"/>
      <c r="CL9" s="129"/>
      <c r="CM9" s="129"/>
      <c r="DZ9" s="92">
        <f t="shared" si="0"/>
        <v>0</v>
      </c>
      <c r="EA9" s="93">
        <f t="shared" si="1"/>
        <v>0</v>
      </c>
      <c r="EB9" s="93">
        <f t="shared" si="2"/>
        <v>0</v>
      </c>
      <c r="EC9" s="132"/>
      <c r="ED9" s="132"/>
      <c r="EE9" s="93">
        <f t="shared" si="3"/>
        <v>1</v>
      </c>
      <c r="EF9" s="132"/>
      <c r="EG9" s="132"/>
      <c r="EH9" s="132"/>
      <c r="EI9" s="132"/>
      <c r="EJ9" s="132"/>
      <c r="EK9" s="132"/>
      <c r="EL9" s="132"/>
      <c r="EM9" s="132"/>
    </row>
    <row r="10" spans="1:143" s="95" customFormat="1">
      <c r="A10" s="95" t="s">
        <v>163</v>
      </c>
      <c r="U10" s="131"/>
      <c r="V10" s="131"/>
      <c r="W10" s="131"/>
      <c r="AD10" s="131"/>
      <c r="AE10" s="131"/>
      <c r="AF10" s="131"/>
      <c r="AK10" s="131"/>
      <c r="AL10" s="131"/>
      <c r="AM10" s="131"/>
      <c r="AN10" s="131"/>
      <c r="AO10" s="131"/>
      <c r="AP10" s="131"/>
      <c r="AQ10" s="131"/>
      <c r="AR10" s="131"/>
      <c r="AV10" s="131">
        <v>3</v>
      </c>
      <c r="AW10" s="131">
        <v>3.94</v>
      </c>
      <c r="AX10" s="131">
        <v>71</v>
      </c>
      <c r="BH10" s="131"/>
      <c r="BI10" s="131"/>
      <c r="BJ10" s="131"/>
      <c r="BK10" s="131"/>
      <c r="BO10" s="131">
        <v>1</v>
      </c>
      <c r="BP10" s="131">
        <v>1.1100000000000001</v>
      </c>
      <c r="BQ10" s="131">
        <v>20</v>
      </c>
      <c r="BR10" s="131">
        <v>1</v>
      </c>
      <c r="BS10" s="131">
        <v>1.1100000000000001</v>
      </c>
      <c r="BT10" s="131">
        <v>20</v>
      </c>
      <c r="BU10" s="131"/>
      <c r="BV10" s="131"/>
      <c r="BW10" s="131"/>
      <c r="BX10" s="131"/>
      <c r="BY10" s="131"/>
      <c r="BZ10" s="131"/>
      <c r="CA10" s="131"/>
      <c r="CB10" s="131"/>
      <c r="CC10" s="131"/>
      <c r="CG10" s="131"/>
      <c r="CH10" s="131"/>
      <c r="CI10" s="131"/>
      <c r="CJ10" s="131"/>
      <c r="CK10" s="131"/>
      <c r="CL10" s="131"/>
      <c r="CM10" s="131"/>
      <c r="DP10" s="95">
        <v>1</v>
      </c>
      <c r="DQ10" s="95">
        <v>1</v>
      </c>
      <c r="DR10" s="95">
        <v>36</v>
      </c>
      <c r="DZ10" s="94">
        <f t="shared" si="0"/>
        <v>6</v>
      </c>
      <c r="EA10" s="95">
        <f t="shared" si="1"/>
        <v>7.16</v>
      </c>
      <c r="EB10" s="95">
        <f t="shared" si="2"/>
        <v>147</v>
      </c>
      <c r="EC10" s="134"/>
      <c r="ED10" s="134"/>
      <c r="EE10" s="93">
        <f t="shared" si="3"/>
        <v>5</v>
      </c>
      <c r="EF10" s="134"/>
      <c r="EG10" s="134"/>
      <c r="EH10" s="134"/>
      <c r="EI10" s="134"/>
      <c r="EJ10" s="134"/>
      <c r="EK10" s="134"/>
      <c r="EL10" s="134"/>
      <c r="EM10" s="134"/>
    </row>
    <row r="11" spans="1:143" s="13" customFormat="1">
      <c r="A11" s="13" t="s">
        <v>162</v>
      </c>
      <c r="B11" s="100"/>
      <c r="E11" s="100"/>
      <c r="H11" s="100"/>
      <c r="K11" s="100"/>
      <c r="N11" s="95"/>
      <c r="U11" s="135"/>
      <c r="V11" s="136"/>
      <c r="W11" s="136"/>
      <c r="X11" s="100"/>
      <c r="AA11" s="100"/>
      <c r="AD11" s="135"/>
      <c r="AE11" s="136"/>
      <c r="AF11" s="136"/>
      <c r="AG11" s="100"/>
      <c r="AJ11" s="95"/>
      <c r="AK11" s="136"/>
      <c r="AL11" s="136"/>
      <c r="AM11" s="135"/>
      <c r="AN11" s="136"/>
      <c r="AO11" s="136"/>
      <c r="AP11" s="135"/>
      <c r="AQ11" s="136"/>
      <c r="AR11" s="136"/>
      <c r="AS11" s="100"/>
      <c r="AV11" s="135"/>
      <c r="AW11" s="136"/>
      <c r="AX11" s="136"/>
      <c r="AY11" s="100"/>
      <c r="BB11" s="100"/>
      <c r="BE11" s="100"/>
      <c r="BH11" s="135"/>
      <c r="BI11" s="136"/>
      <c r="BJ11" s="136"/>
      <c r="BK11" s="136"/>
      <c r="BL11" s="95"/>
      <c r="BO11" s="135"/>
      <c r="BP11" s="136"/>
      <c r="BQ11" s="136"/>
      <c r="BR11" s="131"/>
      <c r="BS11" s="136"/>
      <c r="BT11" s="136"/>
      <c r="BU11" s="135"/>
      <c r="BV11" s="136"/>
      <c r="BW11" s="136"/>
      <c r="BX11" s="135"/>
      <c r="BY11" s="136"/>
      <c r="BZ11" s="136"/>
      <c r="CA11" s="135"/>
      <c r="CB11" s="136"/>
      <c r="CC11" s="136"/>
      <c r="CD11" s="100"/>
      <c r="CG11" s="135"/>
      <c r="CH11" s="136"/>
      <c r="CI11" s="136"/>
      <c r="CJ11" s="136"/>
      <c r="CK11" s="135"/>
      <c r="CL11" s="136"/>
      <c r="CM11" s="136"/>
      <c r="CN11" s="100"/>
      <c r="CQ11" s="100"/>
      <c r="CT11" s="100"/>
      <c r="CW11" s="100"/>
      <c r="CZ11" s="100"/>
      <c r="DD11" s="100"/>
      <c r="DG11" s="100"/>
      <c r="DJ11" s="100">
        <v>1</v>
      </c>
      <c r="DK11" s="13">
        <v>1</v>
      </c>
      <c r="DL11" s="13">
        <v>36</v>
      </c>
      <c r="DM11" s="100"/>
      <c r="DP11" s="100"/>
      <c r="DZ11" s="96">
        <f t="shared" si="0"/>
        <v>1</v>
      </c>
      <c r="EA11" s="13">
        <f t="shared" si="1"/>
        <v>1</v>
      </c>
      <c r="EB11" s="13">
        <f t="shared" si="2"/>
        <v>36</v>
      </c>
      <c r="EC11" s="137"/>
      <c r="ED11" s="137"/>
      <c r="EE11" s="93">
        <f t="shared" si="3"/>
        <v>0</v>
      </c>
      <c r="EF11" s="137"/>
      <c r="EG11" s="137"/>
      <c r="EH11" s="137"/>
      <c r="EI11" s="137"/>
      <c r="EJ11" s="137"/>
      <c r="EK11" s="137"/>
      <c r="EL11" s="137"/>
      <c r="EM11" s="137"/>
    </row>
    <row r="12" spans="1:143" s="13" customFormat="1">
      <c r="A12" s="13" t="s">
        <v>77</v>
      </c>
      <c r="B12" s="100"/>
      <c r="E12" s="100"/>
      <c r="H12" s="100"/>
      <c r="K12" s="100"/>
      <c r="N12" s="95"/>
      <c r="U12" s="135"/>
      <c r="V12" s="136"/>
      <c r="W12" s="136"/>
      <c r="X12" s="100"/>
      <c r="AA12" s="100"/>
      <c r="AD12" s="135"/>
      <c r="AE12" s="136"/>
      <c r="AF12" s="136"/>
      <c r="AG12" s="100"/>
      <c r="AJ12" s="95">
        <v>2</v>
      </c>
      <c r="AK12" s="136">
        <v>2.76</v>
      </c>
      <c r="AL12" s="136">
        <v>50</v>
      </c>
      <c r="AM12" s="135"/>
      <c r="AN12" s="136"/>
      <c r="AO12" s="136"/>
      <c r="AP12" s="135"/>
      <c r="AQ12" s="136"/>
      <c r="AR12" s="136"/>
      <c r="AS12" s="100"/>
      <c r="AV12" s="135"/>
      <c r="AW12" s="136"/>
      <c r="AX12" s="136"/>
      <c r="AY12" s="100"/>
      <c r="BB12" s="100"/>
      <c r="BE12" s="100"/>
      <c r="BH12" s="135"/>
      <c r="BI12" s="136"/>
      <c r="BJ12" s="136"/>
      <c r="BK12" s="136"/>
      <c r="BL12" s="95"/>
      <c r="BO12" s="135"/>
      <c r="BP12" s="136"/>
      <c r="BQ12" s="136"/>
      <c r="BR12" s="131"/>
      <c r="BS12" s="136"/>
      <c r="BT12" s="136"/>
      <c r="BU12" s="135"/>
      <c r="BV12" s="136"/>
      <c r="BW12" s="136"/>
      <c r="BX12" s="135"/>
      <c r="BY12" s="136"/>
      <c r="BZ12" s="136"/>
      <c r="CA12" s="135"/>
      <c r="CB12" s="136"/>
      <c r="CC12" s="136"/>
      <c r="CD12" s="100"/>
      <c r="CG12" s="135"/>
      <c r="CH12" s="136"/>
      <c r="CI12" s="136"/>
      <c r="CJ12" s="136"/>
      <c r="CK12" s="135"/>
      <c r="CL12" s="136"/>
      <c r="CM12" s="136"/>
      <c r="CN12" s="100"/>
      <c r="CQ12" s="100"/>
      <c r="CT12" s="100"/>
      <c r="CW12" s="100"/>
      <c r="CZ12" s="100"/>
      <c r="DD12" s="100"/>
      <c r="DG12" s="100"/>
      <c r="DJ12" s="100"/>
      <c r="DM12" s="100"/>
      <c r="DP12" s="100"/>
      <c r="DZ12" s="96">
        <f t="shared" si="0"/>
        <v>2</v>
      </c>
      <c r="EA12" s="13">
        <f t="shared" si="1"/>
        <v>2.76</v>
      </c>
      <c r="EB12" s="13">
        <f t="shared" si="2"/>
        <v>50</v>
      </c>
      <c r="EC12" s="137"/>
      <c r="ED12" s="137"/>
      <c r="EE12" s="93">
        <f t="shared" si="3"/>
        <v>2</v>
      </c>
      <c r="EF12" s="137"/>
      <c r="EG12" s="137"/>
      <c r="EH12" s="137"/>
      <c r="EI12" s="137"/>
      <c r="EJ12" s="137"/>
      <c r="EK12" s="137"/>
      <c r="EL12" s="137"/>
      <c r="EM12" s="137"/>
    </row>
    <row r="13" spans="1:143" s="93" customFormat="1">
      <c r="A13" s="93" t="s">
        <v>217</v>
      </c>
      <c r="U13" s="129"/>
      <c r="V13" s="129"/>
      <c r="W13" s="129"/>
      <c r="AD13" s="129"/>
      <c r="AE13" s="129"/>
      <c r="AF13" s="129"/>
      <c r="AK13" s="129"/>
      <c r="AL13" s="129"/>
      <c r="AM13" s="129"/>
      <c r="AN13" s="129"/>
      <c r="AO13" s="129"/>
      <c r="AP13" s="129"/>
      <c r="AQ13" s="129"/>
      <c r="AR13" s="129"/>
      <c r="AV13" s="129"/>
      <c r="AW13" s="129"/>
      <c r="AX13" s="129"/>
      <c r="BH13" s="129"/>
      <c r="BI13" s="129"/>
      <c r="BJ13" s="129"/>
      <c r="BK13" s="129"/>
      <c r="BO13" s="129"/>
      <c r="BP13" s="129"/>
      <c r="BQ13" s="129"/>
      <c r="BR13" s="129"/>
      <c r="BS13" s="129"/>
      <c r="BT13" s="129"/>
      <c r="BU13" s="129"/>
      <c r="BV13" s="129"/>
      <c r="BW13" s="129"/>
      <c r="BX13" s="129"/>
      <c r="BY13" s="129"/>
      <c r="BZ13" s="129"/>
      <c r="CA13" s="129"/>
      <c r="CB13" s="129"/>
      <c r="CC13" s="129"/>
      <c r="CG13" s="129"/>
      <c r="CH13" s="129"/>
      <c r="CI13" s="129"/>
      <c r="CJ13" s="129"/>
      <c r="CK13" s="129"/>
      <c r="CL13" s="129"/>
      <c r="CM13" s="129"/>
      <c r="DZ13" s="92">
        <f t="shared" si="0"/>
        <v>0</v>
      </c>
      <c r="EA13" s="93">
        <f t="shared" si="1"/>
        <v>0</v>
      </c>
      <c r="EB13" s="93">
        <f t="shared" si="2"/>
        <v>0</v>
      </c>
      <c r="EC13" s="132"/>
      <c r="ED13" s="132"/>
      <c r="EE13" s="93">
        <f t="shared" si="3"/>
        <v>0</v>
      </c>
      <c r="EF13" s="132"/>
      <c r="EG13" s="132"/>
      <c r="EH13" s="132"/>
      <c r="EI13" s="132"/>
      <c r="EJ13" s="132"/>
      <c r="EK13" s="132"/>
      <c r="EL13" s="132"/>
      <c r="EM13" s="132"/>
    </row>
    <row r="14" spans="1:143" s="13" customFormat="1">
      <c r="A14" s="13" t="s">
        <v>78</v>
      </c>
      <c r="B14" s="100"/>
      <c r="E14" s="100"/>
      <c r="H14" s="100"/>
      <c r="K14" s="100"/>
      <c r="N14" s="95">
        <v>1</v>
      </c>
      <c r="O14" s="13">
        <v>1</v>
      </c>
      <c r="P14" s="13">
        <v>18</v>
      </c>
      <c r="U14" s="135"/>
      <c r="V14" s="136"/>
      <c r="W14" s="136"/>
      <c r="X14" s="100"/>
      <c r="AA14" s="100"/>
      <c r="AD14" s="135"/>
      <c r="AE14" s="136"/>
      <c r="AF14" s="136"/>
      <c r="AG14" s="100"/>
      <c r="AJ14" s="95"/>
      <c r="AK14" s="136"/>
      <c r="AL14" s="136"/>
      <c r="AM14" s="135"/>
      <c r="AN14" s="136"/>
      <c r="AO14" s="136"/>
      <c r="AP14" s="135"/>
      <c r="AQ14" s="136"/>
      <c r="AR14" s="136"/>
      <c r="AS14" s="100"/>
      <c r="AV14" s="135"/>
      <c r="AW14" s="136"/>
      <c r="AX14" s="136"/>
      <c r="AY14" s="100"/>
      <c r="BB14" s="100"/>
      <c r="BE14" s="100"/>
      <c r="BH14" s="135"/>
      <c r="BI14" s="136"/>
      <c r="BJ14" s="136"/>
      <c r="BK14" s="136"/>
      <c r="BL14" s="95"/>
      <c r="BO14" s="135"/>
      <c r="BP14" s="136"/>
      <c r="BQ14" s="136"/>
      <c r="BR14" s="131"/>
      <c r="BS14" s="136"/>
      <c r="BT14" s="136"/>
      <c r="BU14" s="135"/>
      <c r="BV14" s="136"/>
      <c r="BW14" s="136"/>
      <c r="BX14" s="135"/>
      <c r="BY14" s="136"/>
      <c r="BZ14" s="136"/>
      <c r="CA14" s="135"/>
      <c r="CB14" s="136"/>
      <c r="CC14" s="136"/>
      <c r="CD14" s="100">
        <v>1</v>
      </c>
      <c r="CE14" s="13">
        <v>1</v>
      </c>
      <c r="CF14" s="13">
        <v>18</v>
      </c>
      <c r="CG14" s="135"/>
      <c r="CH14" s="136"/>
      <c r="CI14" s="136"/>
      <c r="CJ14" s="136"/>
      <c r="CK14" s="135"/>
      <c r="CL14" s="136"/>
      <c r="CM14" s="136"/>
      <c r="CN14" s="100"/>
      <c r="CQ14" s="100"/>
      <c r="CT14" s="100"/>
      <c r="CW14" s="100"/>
      <c r="CZ14" s="100"/>
      <c r="DD14" s="100"/>
      <c r="DG14" s="100"/>
      <c r="DJ14" s="100"/>
      <c r="DM14" s="100"/>
      <c r="DP14" s="100"/>
      <c r="DZ14" s="96">
        <f t="shared" si="0"/>
        <v>2</v>
      </c>
      <c r="EA14" s="13">
        <f t="shared" si="1"/>
        <v>2</v>
      </c>
      <c r="EB14" s="13">
        <f t="shared" si="2"/>
        <v>36</v>
      </c>
      <c r="EC14" s="137"/>
      <c r="ED14" s="137"/>
      <c r="EE14" s="93">
        <f t="shared" si="3"/>
        <v>3</v>
      </c>
      <c r="EF14" s="137"/>
      <c r="EG14" s="137"/>
      <c r="EH14" s="137"/>
      <c r="EI14" s="137"/>
      <c r="EJ14" s="137"/>
      <c r="EK14" s="137"/>
      <c r="EL14" s="137"/>
      <c r="EM14" s="137"/>
    </row>
    <row r="15" spans="1:143" s="95" customFormat="1">
      <c r="A15" s="95" t="s">
        <v>68</v>
      </c>
      <c r="K15" s="95">
        <v>1</v>
      </c>
      <c r="L15" s="95">
        <v>1</v>
      </c>
      <c r="M15" s="95">
        <v>18</v>
      </c>
      <c r="U15" s="131"/>
      <c r="V15" s="131"/>
      <c r="W15" s="131"/>
      <c r="AD15" s="131"/>
      <c r="AE15" s="131"/>
      <c r="AF15" s="131"/>
      <c r="AK15" s="131"/>
      <c r="AL15" s="131"/>
      <c r="AM15" s="131"/>
      <c r="AN15" s="131"/>
      <c r="AO15" s="131"/>
      <c r="AP15" s="131">
        <v>1</v>
      </c>
      <c r="AQ15" s="131">
        <v>0.56000000000000005</v>
      </c>
      <c r="AR15" s="131">
        <v>10</v>
      </c>
      <c r="AV15" s="131">
        <v>1</v>
      </c>
      <c r="AW15" s="131">
        <v>0.56000000000000005</v>
      </c>
      <c r="AX15" s="131">
        <v>10</v>
      </c>
      <c r="BH15" s="131"/>
      <c r="BI15" s="131"/>
      <c r="BJ15" s="131"/>
      <c r="BK15" s="131"/>
      <c r="BO15" s="131"/>
      <c r="BP15" s="131"/>
      <c r="BQ15" s="131"/>
      <c r="BR15" s="131">
        <v>1</v>
      </c>
      <c r="BS15" s="131">
        <v>1</v>
      </c>
      <c r="BT15" s="131">
        <v>18</v>
      </c>
      <c r="BU15" s="131"/>
      <c r="BV15" s="131"/>
      <c r="BW15" s="131"/>
      <c r="BX15" s="131"/>
      <c r="BY15" s="131"/>
      <c r="BZ15" s="131"/>
      <c r="CA15" s="131"/>
      <c r="CB15" s="131"/>
      <c r="CC15" s="131"/>
      <c r="CG15" s="131"/>
      <c r="CH15" s="131"/>
      <c r="CI15" s="131"/>
      <c r="CJ15" s="131"/>
      <c r="CK15" s="131">
        <v>1</v>
      </c>
      <c r="CL15" s="131">
        <v>1</v>
      </c>
      <c r="CM15" s="131">
        <v>20</v>
      </c>
      <c r="CN15" s="95">
        <v>1</v>
      </c>
      <c r="CO15" s="95">
        <v>1</v>
      </c>
      <c r="CP15" s="95">
        <v>20</v>
      </c>
      <c r="CW15" s="95">
        <v>1</v>
      </c>
      <c r="CX15" s="95">
        <v>1</v>
      </c>
      <c r="CY15" s="95">
        <v>36</v>
      </c>
      <c r="CZ15" s="95">
        <v>1</v>
      </c>
      <c r="DA15" s="95">
        <v>1</v>
      </c>
      <c r="DB15" s="95">
        <v>18</v>
      </c>
      <c r="DD15" s="95">
        <v>1</v>
      </c>
      <c r="DE15" s="95">
        <v>1</v>
      </c>
      <c r="DF15" s="95">
        <v>36</v>
      </c>
      <c r="DG15" s="95">
        <v>1</v>
      </c>
      <c r="DH15" s="95">
        <v>1</v>
      </c>
      <c r="DI15" s="95">
        <v>25</v>
      </c>
      <c r="DJ15" s="95">
        <v>1</v>
      </c>
      <c r="DK15" s="95">
        <v>1</v>
      </c>
      <c r="DL15" s="95">
        <v>36</v>
      </c>
      <c r="DZ15" s="94">
        <f t="shared" si="0"/>
        <v>11</v>
      </c>
      <c r="EA15" s="95">
        <f t="shared" si="1"/>
        <v>10.120000000000001</v>
      </c>
      <c r="EB15" s="95">
        <f t="shared" si="2"/>
        <v>247</v>
      </c>
      <c r="EC15" s="134"/>
      <c r="ED15" s="134"/>
      <c r="EE15" s="93">
        <f t="shared" si="3"/>
        <v>4</v>
      </c>
      <c r="EF15" s="134"/>
      <c r="EG15" s="134"/>
      <c r="EH15" s="134"/>
      <c r="EI15" s="134"/>
      <c r="EJ15" s="134"/>
      <c r="EK15" s="134"/>
      <c r="EL15" s="134"/>
      <c r="EM15" s="134"/>
    </row>
    <row r="16" spans="1:143" s="13" customFormat="1">
      <c r="A16" s="13" t="s">
        <v>69</v>
      </c>
      <c r="B16" s="100"/>
      <c r="E16" s="100"/>
      <c r="H16" s="100"/>
      <c r="K16" s="100"/>
      <c r="N16" s="95"/>
      <c r="U16" s="135"/>
      <c r="V16" s="136"/>
      <c r="W16" s="136"/>
      <c r="X16" s="100"/>
      <c r="AA16" s="100"/>
      <c r="AD16" s="135"/>
      <c r="AE16" s="136"/>
      <c r="AF16" s="136"/>
      <c r="AG16" s="100"/>
      <c r="AJ16" s="95"/>
      <c r="AK16" s="136"/>
      <c r="AL16" s="136"/>
      <c r="AM16" s="135"/>
      <c r="AN16" s="136"/>
      <c r="AO16" s="136"/>
      <c r="AP16" s="135"/>
      <c r="AQ16" s="136"/>
      <c r="AR16" s="136"/>
      <c r="AS16" s="100"/>
      <c r="AV16" s="135">
        <v>1</v>
      </c>
      <c r="AW16" s="136">
        <v>1.17</v>
      </c>
      <c r="AX16" s="136">
        <v>21</v>
      </c>
      <c r="AY16" s="100"/>
      <c r="BB16" s="100"/>
      <c r="BE16" s="100"/>
      <c r="BH16" s="135"/>
      <c r="BI16" s="136"/>
      <c r="BJ16" s="136"/>
      <c r="BK16" s="136"/>
      <c r="BL16" s="95"/>
      <c r="BO16" s="135"/>
      <c r="BP16" s="136"/>
      <c r="BQ16" s="136"/>
      <c r="BR16" s="131"/>
      <c r="BS16" s="136"/>
      <c r="BT16" s="136"/>
      <c r="BU16" s="135"/>
      <c r="BV16" s="136"/>
      <c r="BW16" s="136"/>
      <c r="BX16" s="135"/>
      <c r="BY16" s="136"/>
      <c r="BZ16" s="136"/>
      <c r="CA16" s="135"/>
      <c r="CB16" s="136"/>
      <c r="CC16" s="136"/>
      <c r="CD16" s="100"/>
      <c r="CG16" s="135"/>
      <c r="CH16" s="136"/>
      <c r="CI16" s="136"/>
      <c r="CJ16" s="136"/>
      <c r="CK16" s="135"/>
      <c r="CL16" s="136"/>
      <c r="CM16" s="136"/>
      <c r="CN16" s="100"/>
      <c r="CQ16" s="100"/>
      <c r="CT16" s="100"/>
      <c r="CW16" s="100"/>
      <c r="CZ16" s="100"/>
      <c r="DD16" s="100"/>
      <c r="DG16" s="100"/>
      <c r="DJ16" s="100"/>
      <c r="DM16" s="100">
        <v>1</v>
      </c>
      <c r="DN16" s="13">
        <v>1</v>
      </c>
      <c r="DO16" s="13">
        <v>36</v>
      </c>
      <c r="DP16" s="100"/>
      <c r="DZ16" s="96">
        <f t="shared" si="0"/>
        <v>2</v>
      </c>
      <c r="EA16" s="13">
        <f t="shared" si="1"/>
        <v>2.17</v>
      </c>
      <c r="EB16" s="13">
        <f t="shared" si="2"/>
        <v>57</v>
      </c>
      <c r="EC16" s="137"/>
      <c r="ED16" s="137"/>
      <c r="EE16" s="93">
        <f t="shared" si="3"/>
        <v>1</v>
      </c>
      <c r="EF16" s="137"/>
      <c r="EG16" s="137"/>
      <c r="EH16" s="137"/>
      <c r="EI16" s="137"/>
      <c r="EJ16" s="137"/>
      <c r="EK16" s="137"/>
      <c r="EL16" s="137"/>
      <c r="EM16" s="137"/>
    </row>
    <row r="17" spans="1:143" s="93" customFormat="1">
      <c r="A17" s="93" t="s">
        <v>70</v>
      </c>
      <c r="U17" s="129"/>
      <c r="V17" s="129"/>
      <c r="W17" s="129"/>
      <c r="AD17" s="129"/>
      <c r="AE17" s="129"/>
      <c r="AF17" s="129"/>
      <c r="AK17" s="129"/>
      <c r="AL17" s="129"/>
      <c r="AM17" s="129"/>
      <c r="AN17" s="129"/>
      <c r="AO17" s="129"/>
      <c r="AP17" s="129"/>
      <c r="AQ17" s="129"/>
      <c r="AR17" s="129"/>
      <c r="AV17" s="129"/>
      <c r="AW17" s="129"/>
      <c r="AX17" s="129"/>
      <c r="BH17" s="129"/>
      <c r="BI17" s="129"/>
      <c r="BJ17" s="129"/>
      <c r="BK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29"/>
      <c r="CA17" s="129"/>
      <c r="CB17" s="129"/>
      <c r="CC17" s="129"/>
      <c r="CG17" s="129"/>
      <c r="CH17" s="129"/>
      <c r="CI17" s="129"/>
      <c r="CJ17" s="129"/>
      <c r="CK17" s="129"/>
      <c r="CL17" s="129"/>
      <c r="CM17" s="129"/>
      <c r="DZ17" s="92">
        <f t="shared" si="0"/>
        <v>0</v>
      </c>
      <c r="EA17" s="93">
        <f t="shared" si="1"/>
        <v>0</v>
      </c>
      <c r="EB17" s="93">
        <f t="shared" si="2"/>
        <v>0</v>
      </c>
      <c r="EC17" s="132"/>
      <c r="ED17" s="132"/>
      <c r="EE17" s="93">
        <f t="shared" si="3"/>
        <v>0</v>
      </c>
      <c r="EF17" s="132"/>
      <c r="EG17" s="132"/>
      <c r="EH17" s="132"/>
      <c r="EI17" s="132"/>
      <c r="EJ17" s="132"/>
      <c r="EK17" s="132"/>
      <c r="EL17" s="132"/>
      <c r="EM17" s="132"/>
    </row>
    <row r="18" spans="1:143" s="13" customFormat="1">
      <c r="A18" s="13" t="s">
        <v>71</v>
      </c>
      <c r="B18" s="100"/>
      <c r="E18" s="100"/>
      <c r="H18" s="100"/>
      <c r="K18" s="100"/>
      <c r="N18" s="95"/>
      <c r="U18" s="135"/>
      <c r="V18" s="136"/>
      <c r="W18" s="136"/>
      <c r="X18" s="100"/>
      <c r="AA18" s="100"/>
      <c r="AD18" s="135"/>
      <c r="AE18" s="136"/>
      <c r="AF18" s="136"/>
      <c r="AG18" s="100">
        <v>1</v>
      </c>
      <c r="AH18" s="13">
        <v>1.3</v>
      </c>
      <c r="AI18" s="13">
        <v>24</v>
      </c>
      <c r="AJ18" s="95"/>
      <c r="AK18" s="136"/>
      <c r="AL18" s="136"/>
      <c r="AM18" s="135"/>
      <c r="AN18" s="136"/>
      <c r="AO18" s="136"/>
      <c r="AP18" s="135"/>
      <c r="AQ18" s="136"/>
      <c r="AR18" s="136"/>
      <c r="AS18" s="100">
        <v>1</v>
      </c>
      <c r="AT18" s="13">
        <v>1</v>
      </c>
      <c r="AU18" s="13">
        <v>18</v>
      </c>
      <c r="AV18" s="135"/>
      <c r="AW18" s="136"/>
      <c r="AX18" s="136"/>
      <c r="AY18" s="100"/>
      <c r="BB18" s="100"/>
      <c r="BE18" s="100"/>
      <c r="BH18" s="135"/>
      <c r="BI18" s="136"/>
      <c r="BJ18" s="136"/>
      <c r="BK18" s="136"/>
      <c r="BL18" s="95"/>
      <c r="BO18" s="135"/>
      <c r="BP18" s="136"/>
      <c r="BQ18" s="136"/>
      <c r="BR18" s="131"/>
      <c r="BS18" s="136"/>
      <c r="BT18" s="136"/>
      <c r="BU18" s="135"/>
      <c r="BV18" s="136"/>
      <c r="BW18" s="136"/>
      <c r="BX18" s="135"/>
      <c r="BY18" s="136"/>
      <c r="BZ18" s="136"/>
      <c r="CA18" s="135"/>
      <c r="CB18" s="136"/>
      <c r="CC18" s="136"/>
      <c r="CD18" s="100"/>
      <c r="CG18" s="135"/>
      <c r="CH18" s="136"/>
      <c r="CI18" s="136"/>
      <c r="CJ18" s="136"/>
      <c r="CK18" s="135"/>
      <c r="CL18" s="136"/>
      <c r="CM18" s="136"/>
      <c r="CN18" s="100"/>
      <c r="CQ18" s="100"/>
      <c r="CT18" s="100"/>
      <c r="CW18" s="100">
        <v>1</v>
      </c>
      <c r="CX18" s="13">
        <v>1</v>
      </c>
      <c r="CY18" s="13">
        <v>36</v>
      </c>
      <c r="CZ18" s="100"/>
      <c r="DD18" s="100">
        <v>1</v>
      </c>
      <c r="DE18" s="13">
        <v>1</v>
      </c>
      <c r="DF18" s="13">
        <v>36</v>
      </c>
      <c r="DG18" s="100"/>
      <c r="DJ18" s="100"/>
      <c r="DM18" s="100"/>
      <c r="DP18" s="100"/>
      <c r="DZ18" s="96">
        <f t="shared" si="0"/>
        <v>4</v>
      </c>
      <c r="EA18" s="13">
        <f t="shared" si="1"/>
        <v>4.3</v>
      </c>
      <c r="EB18" s="13">
        <f t="shared" si="2"/>
        <v>114</v>
      </c>
      <c r="EC18" s="137"/>
      <c r="ED18" s="137"/>
      <c r="EE18" s="93">
        <f t="shared" si="3"/>
        <v>3</v>
      </c>
      <c r="EF18" s="137"/>
      <c r="EG18" s="137"/>
      <c r="EH18" s="137"/>
      <c r="EI18" s="137"/>
      <c r="EJ18" s="137"/>
      <c r="EK18" s="137"/>
      <c r="EL18" s="137"/>
      <c r="EM18" s="137"/>
    </row>
    <row r="19" spans="1:143" s="13" customFormat="1" ht="16.5" customHeight="1">
      <c r="A19" s="13" t="s">
        <v>72</v>
      </c>
      <c r="B19" s="100"/>
      <c r="E19" s="100"/>
      <c r="H19" s="100"/>
      <c r="K19" s="100"/>
      <c r="N19" s="95"/>
      <c r="U19" s="135"/>
      <c r="V19" s="136"/>
      <c r="W19" s="136"/>
      <c r="X19" s="100"/>
      <c r="AA19" s="100"/>
      <c r="AD19" s="135"/>
      <c r="AE19" s="136"/>
      <c r="AF19" s="136"/>
      <c r="AG19" s="100"/>
      <c r="AJ19" s="133"/>
      <c r="AK19" s="136"/>
      <c r="AL19" s="136"/>
      <c r="AM19" s="135"/>
      <c r="AN19" s="136"/>
      <c r="AO19" s="136"/>
      <c r="AP19" s="135"/>
      <c r="AQ19" s="136"/>
      <c r="AR19" s="136"/>
      <c r="AS19" s="100"/>
      <c r="AV19" s="135"/>
      <c r="AW19" s="136"/>
      <c r="AX19" s="136"/>
      <c r="AY19" s="100"/>
      <c r="BB19" s="100"/>
      <c r="BE19" s="100"/>
      <c r="BH19" s="135"/>
      <c r="BI19" s="136"/>
      <c r="BJ19" s="136"/>
      <c r="BK19" s="136"/>
      <c r="BL19" s="95">
        <v>1</v>
      </c>
      <c r="BM19" s="13">
        <v>1</v>
      </c>
      <c r="BN19" s="13">
        <v>18</v>
      </c>
      <c r="BO19" s="135"/>
      <c r="BP19" s="136"/>
      <c r="BQ19" s="136"/>
      <c r="BR19" s="131">
        <v>1</v>
      </c>
      <c r="BS19" s="136">
        <v>1</v>
      </c>
      <c r="BT19" s="136">
        <v>18</v>
      </c>
      <c r="BU19" s="135"/>
      <c r="BV19" s="136"/>
      <c r="BW19" s="136"/>
      <c r="BX19" s="135"/>
      <c r="BY19" s="136"/>
      <c r="BZ19" s="136"/>
      <c r="CA19" s="135"/>
      <c r="CB19" s="136"/>
      <c r="CC19" s="136"/>
      <c r="CD19" s="100"/>
      <c r="CG19" s="135"/>
      <c r="CH19" s="136"/>
      <c r="CI19" s="136"/>
      <c r="CJ19" s="136"/>
      <c r="CK19" s="135"/>
      <c r="CL19" s="136"/>
      <c r="CM19" s="136"/>
      <c r="CN19" s="100"/>
      <c r="CQ19" s="100"/>
      <c r="CT19" s="100"/>
      <c r="CW19" s="100"/>
      <c r="CZ19" s="100"/>
      <c r="DD19" s="100"/>
      <c r="DG19" s="100"/>
      <c r="DJ19" s="100"/>
      <c r="DM19" s="100"/>
      <c r="DP19" s="100"/>
      <c r="DZ19" s="96">
        <f t="shared" si="0"/>
        <v>2</v>
      </c>
      <c r="EA19" s="13">
        <f t="shared" si="1"/>
        <v>2</v>
      </c>
      <c r="EB19" s="13">
        <f t="shared" si="2"/>
        <v>36</v>
      </c>
      <c r="EC19" s="137"/>
      <c r="ED19" s="137"/>
      <c r="EE19" s="93">
        <f t="shared" si="3"/>
        <v>2</v>
      </c>
      <c r="EF19" s="137"/>
      <c r="EG19" s="137"/>
      <c r="EH19" s="137"/>
      <c r="EI19" s="137"/>
      <c r="EJ19" s="137"/>
      <c r="EK19" s="137"/>
      <c r="EL19" s="137"/>
      <c r="EM19" s="137"/>
    </row>
    <row r="20" spans="1:143" s="13" customFormat="1">
      <c r="A20" s="13" t="s">
        <v>73</v>
      </c>
      <c r="B20" s="100"/>
      <c r="E20" s="100"/>
      <c r="H20" s="100"/>
      <c r="K20" s="100"/>
      <c r="N20" s="95"/>
      <c r="U20" s="135"/>
      <c r="V20" s="136"/>
      <c r="W20" s="136"/>
      <c r="X20" s="100"/>
      <c r="AA20" s="100"/>
      <c r="AD20" s="135"/>
      <c r="AE20" s="136"/>
      <c r="AF20" s="136"/>
      <c r="AG20" s="100"/>
      <c r="AJ20" s="95"/>
      <c r="AK20" s="136"/>
      <c r="AL20" s="136"/>
      <c r="AM20" s="135"/>
      <c r="AN20" s="136"/>
      <c r="AO20" s="136"/>
      <c r="AP20" s="135"/>
      <c r="AQ20" s="136"/>
      <c r="AR20" s="136"/>
      <c r="AS20" s="100">
        <v>2</v>
      </c>
      <c r="AT20" s="13">
        <v>2</v>
      </c>
      <c r="AU20" s="13">
        <v>36</v>
      </c>
      <c r="AV20" s="135"/>
      <c r="AW20" s="136"/>
      <c r="AX20" s="136"/>
      <c r="AY20" s="100"/>
      <c r="BB20" s="100"/>
      <c r="BE20" s="100"/>
      <c r="BH20" s="135"/>
      <c r="BI20" s="136"/>
      <c r="BJ20" s="136"/>
      <c r="BK20" s="136"/>
      <c r="BL20" s="95"/>
      <c r="BO20" s="135"/>
      <c r="BP20" s="136"/>
      <c r="BQ20" s="136"/>
      <c r="BR20" s="131"/>
      <c r="BS20" s="136"/>
      <c r="BT20" s="136"/>
      <c r="BU20" s="135"/>
      <c r="BV20" s="136"/>
      <c r="BW20" s="136"/>
      <c r="BX20" s="135"/>
      <c r="BY20" s="136"/>
      <c r="BZ20" s="136"/>
      <c r="CA20" s="135"/>
      <c r="CB20" s="136"/>
      <c r="CC20" s="136"/>
      <c r="CD20" s="100"/>
      <c r="CG20" s="135"/>
      <c r="CH20" s="136"/>
      <c r="CI20" s="136"/>
      <c r="CJ20" s="136"/>
      <c r="CK20" s="135"/>
      <c r="CL20" s="136"/>
      <c r="CM20" s="136"/>
      <c r="CN20" s="100"/>
      <c r="CQ20" s="100"/>
      <c r="CT20" s="100"/>
      <c r="CW20" s="100"/>
      <c r="CZ20" s="100"/>
      <c r="DD20" s="100"/>
      <c r="DG20" s="100"/>
      <c r="DJ20" s="100"/>
      <c r="DM20" s="100"/>
      <c r="DP20" s="100"/>
      <c r="DZ20" s="96">
        <f t="shared" si="0"/>
        <v>2</v>
      </c>
      <c r="EA20" s="13">
        <f t="shared" si="1"/>
        <v>2</v>
      </c>
      <c r="EB20" s="13">
        <f t="shared" si="2"/>
        <v>36</v>
      </c>
      <c r="EC20" s="137"/>
      <c r="ED20" s="137"/>
      <c r="EE20" s="93">
        <f t="shared" si="3"/>
        <v>2</v>
      </c>
      <c r="EF20" s="137"/>
      <c r="EG20" s="137"/>
      <c r="EH20" s="137"/>
      <c r="EI20" s="137"/>
      <c r="EJ20" s="137"/>
      <c r="EK20" s="137"/>
      <c r="EL20" s="137"/>
      <c r="EM20" s="137"/>
    </row>
    <row r="21" spans="1:143" s="93" customFormat="1">
      <c r="A21" s="93" t="s">
        <v>74</v>
      </c>
      <c r="U21" s="129"/>
      <c r="V21" s="129"/>
      <c r="W21" s="129"/>
      <c r="AD21" s="129"/>
      <c r="AE21" s="129"/>
      <c r="AF21" s="129"/>
      <c r="AK21" s="129"/>
      <c r="AL21" s="129"/>
      <c r="AM21" s="129"/>
      <c r="AN21" s="129"/>
      <c r="AO21" s="129"/>
      <c r="AP21" s="129"/>
      <c r="AQ21" s="129"/>
      <c r="AR21" s="129"/>
      <c r="AV21" s="129"/>
      <c r="AW21" s="129"/>
      <c r="AX21" s="129"/>
      <c r="BH21" s="129"/>
      <c r="BI21" s="129"/>
      <c r="BJ21" s="129"/>
      <c r="BK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  <c r="BZ21" s="129"/>
      <c r="CA21" s="129"/>
      <c r="CB21" s="129"/>
      <c r="CC21" s="129"/>
      <c r="CG21" s="129"/>
      <c r="CH21" s="129"/>
      <c r="CI21" s="129"/>
      <c r="CJ21" s="129"/>
      <c r="CK21" s="129"/>
      <c r="CL21" s="129"/>
      <c r="CM21" s="129"/>
      <c r="DZ21" s="92">
        <f t="shared" si="0"/>
        <v>0</v>
      </c>
      <c r="EA21" s="93">
        <f t="shared" si="1"/>
        <v>0</v>
      </c>
      <c r="EB21" s="93">
        <f t="shared" si="2"/>
        <v>0</v>
      </c>
      <c r="EC21" s="132"/>
      <c r="ED21" s="132"/>
      <c r="EE21" s="93">
        <f t="shared" si="3"/>
        <v>0</v>
      </c>
      <c r="EF21" s="132"/>
      <c r="EG21" s="132"/>
      <c r="EH21" s="132"/>
      <c r="EI21" s="132"/>
      <c r="EJ21" s="132"/>
      <c r="EK21" s="132"/>
      <c r="EL21" s="132"/>
      <c r="EM21" s="132"/>
    </row>
    <row r="22" spans="1:143" s="13" customFormat="1" ht="16.5" customHeight="1">
      <c r="A22" s="13" t="s">
        <v>76</v>
      </c>
      <c r="B22" s="100"/>
      <c r="E22" s="100"/>
      <c r="H22" s="100"/>
      <c r="K22" s="100"/>
      <c r="N22" s="95"/>
      <c r="U22" s="135"/>
      <c r="V22" s="136"/>
      <c r="W22" s="136"/>
      <c r="X22" s="100"/>
      <c r="AA22" s="100"/>
      <c r="AD22" s="135"/>
      <c r="AE22" s="136"/>
      <c r="AF22" s="136"/>
      <c r="AG22" s="100"/>
      <c r="AJ22" s="95"/>
      <c r="AK22" s="136"/>
      <c r="AL22" s="136"/>
      <c r="AM22" s="135">
        <v>1</v>
      </c>
      <c r="AN22" s="136">
        <v>1.1100000000000001</v>
      </c>
      <c r="AO22" s="136">
        <v>20</v>
      </c>
      <c r="AP22" s="135"/>
      <c r="AQ22" s="136"/>
      <c r="AR22" s="136"/>
      <c r="AS22" s="100"/>
      <c r="AV22" s="135"/>
      <c r="AW22" s="136"/>
      <c r="AX22" s="136"/>
      <c r="AY22" s="100"/>
      <c r="BB22" s="100"/>
      <c r="BE22" s="100"/>
      <c r="BH22" s="135"/>
      <c r="BI22" s="136"/>
      <c r="BJ22" s="136"/>
      <c r="BK22" s="136"/>
      <c r="BL22" s="95"/>
      <c r="BO22" s="135"/>
      <c r="BP22" s="136"/>
      <c r="BQ22" s="136"/>
      <c r="BR22" s="131"/>
      <c r="BS22" s="136"/>
      <c r="BT22" s="136"/>
      <c r="BU22" s="135"/>
      <c r="BV22" s="136"/>
      <c r="BW22" s="136"/>
      <c r="BX22" s="135">
        <v>1</v>
      </c>
      <c r="BY22" s="136">
        <v>0.78</v>
      </c>
      <c r="BZ22" s="136">
        <v>14</v>
      </c>
      <c r="CA22" s="135"/>
      <c r="CB22" s="136"/>
      <c r="CC22" s="136"/>
      <c r="CD22" s="100"/>
      <c r="CG22" s="135"/>
      <c r="CH22" s="136"/>
      <c r="CI22" s="136"/>
      <c r="CJ22" s="136"/>
      <c r="CK22" s="135"/>
      <c r="CL22" s="136"/>
      <c r="CM22" s="136"/>
      <c r="CN22" s="100"/>
      <c r="CQ22" s="100"/>
      <c r="CT22" s="100"/>
      <c r="CW22" s="100">
        <v>1</v>
      </c>
      <c r="CX22" s="13">
        <v>1</v>
      </c>
      <c r="CY22" s="13">
        <v>36</v>
      </c>
      <c r="CZ22" s="100"/>
      <c r="DD22" s="100"/>
      <c r="DG22" s="100"/>
      <c r="DJ22" s="100"/>
      <c r="DM22" s="100"/>
      <c r="DP22" s="100"/>
      <c r="DZ22" s="96">
        <f t="shared" si="0"/>
        <v>3</v>
      </c>
      <c r="EA22" s="13">
        <f t="shared" si="1"/>
        <v>2.89</v>
      </c>
      <c r="EB22" s="13">
        <f t="shared" si="2"/>
        <v>70</v>
      </c>
      <c r="EC22" s="137"/>
      <c r="ED22" s="137"/>
      <c r="EE22" s="93">
        <f t="shared" si="3"/>
        <v>3</v>
      </c>
      <c r="EF22" s="137"/>
      <c r="EG22" s="137"/>
      <c r="EH22" s="137"/>
      <c r="EI22" s="137"/>
      <c r="EJ22" s="137"/>
      <c r="EK22" s="137"/>
      <c r="EL22" s="137"/>
      <c r="EM22" s="137"/>
    </row>
    <row r="23" spans="1:143" s="13" customFormat="1">
      <c r="A23" s="13" t="s">
        <v>75</v>
      </c>
      <c r="B23" s="100"/>
      <c r="E23" s="100"/>
      <c r="H23" s="100"/>
      <c r="K23" s="100">
        <v>1</v>
      </c>
      <c r="L23" s="13">
        <v>1</v>
      </c>
      <c r="M23" s="13">
        <v>18</v>
      </c>
      <c r="N23" s="95"/>
      <c r="U23" s="135"/>
      <c r="V23" s="136"/>
      <c r="W23" s="136"/>
      <c r="X23" s="100"/>
      <c r="AA23" s="100"/>
      <c r="AD23" s="135"/>
      <c r="AE23" s="136"/>
      <c r="AF23" s="136"/>
      <c r="AG23" s="100"/>
      <c r="AJ23" s="95"/>
      <c r="AK23" s="136"/>
      <c r="AL23" s="136"/>
      <c r="AM23" s="135"/>
      <c r="AN23" s="136"/>
      <c r="AO23" s="136"/>
      <c r="AP23" s="135"/>
      <c r="AQ23" s="136"/>
      <c r="AR23" s="136"/>
      <c r="AS23" s="100"/>
      <c r="AV23" s="135"/>
      <c r="AW23" s="136"/>
      <c r="AX23" s="136"/>
      <c r="AY23" s="100"/>
      <c r="BB23" s="100"/>
      <c r="BE23" s="100"/>
      <c r="BH23" s="135"/>
      <c r="BI23" s="136"/>
      <c r="BJ23" s="136"/>
      <c r="BK23" s="136"/>
      <c r="BL23" s="95"/>
      <c r="BO23" s="135"/>
      <c r="BP23" s="136"/>
      <c r="BQ23" s="136"/>
      <c r="BR23" s="131">
        <v>1</v>
      </c>
      <c r="BS23" s="136">
        <v>1</v>
      </c>
      <c r="BT23" s="136">
        <v>18</v>
      </c>
      <c r="BU23" s="135"/>
      <c r="BV23" s="136"/>
      <c r="BW23" s="136"/>
      <c r="BX23" s="135"/>
      <c r="BY23" s="136"/>
      <c r="BZ23" s="136"/>
      <c r="CA23" s="135"/>
      <c r="CB23" s="136"/>
      <c r="CC23" s="136"/>
      <c r="CD23" s="100"/>
      <c r="CG23" s="135"/>
      <c r="CH23" s="136"/>
      <c r="CI23" s="136"/>
      <c r="CJ23" s="136"/>
      <c r="CK23" s="135"/>
      <c r="CL23" s="136"/>
      <c r="CM23" s="136"/>
      <c r="CN23" s="100"/>
      <c r="CQ23" s="100"/>
      <c r="CT23" s="100"/>
      <c r="CW23" s="100"/>
      <c r="CZ23" s="100"/>
      <c r="DD23" s="100"/>
      <c r="DG23" s="100"/>
      <c r="DJ23" s="100"/>
      <c r="DM23" s="100"/>
      <c r="DP23" s="100"/>
      <c r="DZ23" s="96">
        <f t="shared" si="0"/>
        <v>2</v>
      </c>
      <c r="EA23" s="13">
        <f t="shared" si="1"/>
        <v>2</v>
      </c>
      <c r="EB23" s="13">
        <f t="shared" si="2"/>
        <v>36</v>
      </c>
      <c r="EC23" s="137"/>
      <c r="ED23" s="137"/>
      <c r="EE23" s="93">
        <f t="shared" si="3"/>
        <v>2</v>
      </c>
      <c r="EF23" s="137"/>
      <c r="EG23" s="137"/>
      <c r="EH23" s="137"/>
      <c r="EI23" s="137"/>
      <c r="EJ23" s="137"/>
      <c r="EK23" s="137"/>
      <c r="EL23" s="137"/>
      <c r="EM23" s="137"/>
    </row>
    <row r="24" spans="1:143" s="13" customFormat="1">
      <c r="A24" s="13" t="s">
        <v>79</v>
      </c>
      <c r="B24" s="100"/>
      <c r="E24" s="100"/>
      <c r="H24" s="100"/>
      <c r="K24" s="100"/>
      <c r="N24" s="95"/>
      <c r="U24" s="135"/>
      <c r="V24" s="136"/>
      <c r="W24" s="136"/>
      <c r="X24" s="100"/>
      <c r="AA24" s="100"/>
      <c r="AD24" s="135"/>
      <c r="AE24" s="136"/>
      <c r="AF24" s="136"/>
      <c r="AG24" s="100"/>
      <c r="AJ24" s="95">
        <v>1</v>
      </c>
      <c r="AK24" s="136">
        <v>1</v>
      </c>
      <c r="AL24" s="136">
        <v>18</v>
      </c>
      <c r="AM24" s="135"/>
      <c r="AN24" s="136"/>
      <c r="AO24" s="136"/>
      <c r="AP24" s="135"/>
      <c r="AQ24" s="136"/>
      <c r="AR24" s="136"/>
      <c r="AS24" s="100"/>
      <c r="AV24" s="135"/>
      <c r="AW24" s="136"/>
      <c r="AX24" s="136"/>
      <c r="AY24" s="100"/>
      <c r="BB24" s="100"/>
      <c r="BE24" s="100"/>
      <c r="BH24" s="135"/>
      <c r="BI24" s="136"/>
      <c r="BJ24" s="136"/>
      <c r="BK24" s="136"/>
      <c r="BL24" s="95"/>
      <c r="BO24" s="135"/>
      <c r="BP24" s="136"/>
      <c r="BQ24" s="136"/>
      <c r="BR24" s="131"/>
      <c r="BS24" s="136"/>
      <c r="BT24" s="136"/>
      <c r="BU24" s="135"/>
      <c r="BV24" s="136"/>
      <c r="BW24" s="136"/>
      <c r="BX24" s="135"/>
      <c r="BY24" s="136"/>
      <c r="BZ24" s="136"/>
      <c r="CA24" s="135"/>
      <c r="CB24" s="136"/>
      <c r="CC24" s="136"/>
      <c r="CD24" s="100"/>
      <c r="CG24" s="135"/>
      <c r="CH24" s="136"/>
      <c r="CI24" s="136"/>
      <c r="CJ24" s="136"/>
      <c r="CK24" s="135"/>
      <c r="CL24" s="136"/>
      <c r="CM24" s="136"/>
      <c r="CN24" s="100"/>
      <c r="CQ24" s="100"/>
      <c r="CT24" s="100"/>
      <c r="CW24" s="100"/>
      <c r="CZ24" s="100"/>
      <c r="DD24" s="100"/>
      <c r="DG24" s="100"/>
      <c r="DJ24" s="100"/>
      <c r="DM24" s="100"/>
      <c r="DP24" s="100"/>
      <c r="DZ24" s="96">
        <f t="shared" si="0"/>
        <v>1</v>
      </c>
      <c r="EA24" s="13">
        <f t="shared" si="1"/>
        <v>1</v>
      </c>
      <c r="EB24" s="13">
        <f t="shared" si="2"/>
        <v>18</v>
      </c>
      <c r="EC24" s="137"/>
      <c r="ED24" s="137"/>
      <c r="EE24" s="93">
        <f t="shared" si="3"/>
        <v>1</v>
      </c>
      <c r="EF24" s="137"/>
      <c r="EG24" s="137"/>
      <c r="EH24" s="137"/>
      <c r="EI24" s="137"/>
      <c r="EJ24" s="137"/>
      <c r="EK24" s="137"/>
      <c r="EL24" s="137"/>
      <c r="EM24" s="137"/>
    </row>
    <row r="25" spans="1:143" s="93" customFormat="1">
      <c r="A25" s="93" t="s">
        <v>80</v>
      </c>
      <c r="U25" s="129"/>
      <c r="V25" s="129"/>
      <c r="W25" s="129"/>
      <c r="AD25" s="129"/>
      <c r="AE25" s="129"/>
      <c r="AF25" s="129"/>
      <c r="AK25" s="129"/>
      <c r="AL25" s="129"/>
      <c r="AM25" s="129"/>
      <c r="AN25" s="129"/>
      <c r="AO25" s="129"/>
      <c r="AP25" s="129"/>
      <c r="AQ25" s="129"/>
      <c r="AR25" s="129"/>
      <c r="AV25" s="129"/>
      <c r="AW25" s="129"/>
      <c r="AX25" s="129"/>
      <c r="BH25" s="129"/>
      <c r="BI25" s="129"/>
      <c r="BJ25" s="129"/>
      <c r="BK25" s="129"/>
      <c r="BO25" s="129"/>
      <c r="BP25" s="129"/>
      <c r="BQ25" s="129"/>
      <c r="BR25" s="129"/>
      <c r="BS25" s="129"/>
      <c r="BT25" s="129"/>
      <c r="BU25" s="129"/>
      <c r="BV25" s="129"/>
      <c r="BW25" s="129"/>
      <c r="BX25" s="129"/>
      <c r="BY25" s="129"/>
      <c r="BZ25" s="129"/>
      <c r="CA25" s="129"/>
      <c r="CB25" s="129"/>
      <c r="CC25" s="129"/>
      <c r="CG25" s="129"/>
      <c r="CH25" s="129"/>
      <c r="CI25" s="129"/>
      <c r="CJ25" s="129"/>
      <c r="CK25" s="129"/>
      <c r="CL25" s="129"/>
      <c r="CM25" s="129"/>
      <c r="DZ25" s="92">
        <f t="shared" si="0"/>
        <v>0</v>
      </c>
      <c r="EA25" s="93">
        <f t="shared" si="1"/>
        <v>0</v>
      </c>
      <c r="EB25" s="93">
        <f t="shared" si="2"/>
        <v>0</v>
      </c>
      <c r="EC25" s="132"/>
      <c r="ED25" s="132"/>
      <c r="EE25" s="93">
        <f t="shared" si="3"/>
        <v>0</v>
      </c>
      <c r="EF25" s="132"/>
      <c r="EG25" s="132"/>
      <c r="EH25" s="132"/>
      <c r="EI25" s="132"/>
      <c r="EJ25" s="132"/>
      <c r="EK25" s="132"/>
      <c r="EL25" s="132"/>
      <c r="EM25" s="132"/>
    </row>
    <row r="26" spans="1:143" s="93" customFormat="1">
      <c r="A26" s="93" t="s">
        <v>81</v>
      </c>
      <c r="U26" s="129"/>
      <c r="V26" s="129"/>
      <c r="W26" s="129"/>
      <c r="AD26" s="129"/>
      <c r="AE26" s="129"/>
      <c r="AF26" s="129"/>
      <c r="AG26" s="138"/>
      <c r="AH26" s="138"/>
      <c r="AI26" s="138"/>
      <c r="AK26" s="139"/>
      <c r="AL26" s="139"/>
      <c r="AM26" s="139"/>
      <c r="AN26" s="139"/>
      <c r="AO26" s="139"/>
      <c r="AP26" s="139"/>
      <c r="AQ26" s="139"/>
      <c r="AR26" s="139"/>
      <c r="AS26" s="138"/>
      <c r="AT26" s="138"/>
      <c r="AU26" s="138"/>
      <c r="AV26" s="139"/>
      <c r="AW26" s="139"/>
      <c r="AX26" s="139"/>
      <c r="AY26" s="138"/>
      <c r="AZ26" s="138"/>
      <c r="BA26" s="138"/>
      <c r="BB26" s="138"/>
      <c r="BC26" s="138"/>
      <c r="BD26" s="138"/>
      <c r="BE26" s="138"/>
      <c r="BF26" s="138"/>
      <c r="BG26" s="138"/>
      <c r="BH26" s="139"/>
      <c r="BI26" s="139"/>
      <c r="BJ26" s="139"/>
      <c r="BK26" s="139"/>
      <c r="BO26" s="129"/>
      <c r="BP26" s="129"/>
      <c r="BQ26" s="129"/>
      <c r="BR26" s="129"/>
      <c r="BS26" s="129"/>
      <c r="BT26" s="129"/>
      <c r="BU26" s="129"/>
      <c r="BV26" s="129"/>
      <c r="BW26" s="129"/>
      <c r="BX26" s="129"/>
      <c r="BY26" s="129"/>
      <c r="BZ26" s="129"/>
      <c r="CA26" s="129"/>
      <c r="CB26" s="129"/>
      <c r="CC26" s="129"/>
      <c r="CG26" s="129"/>
      <c r="CH26" s="129"/>
      <c r="CI26" s="129"/>
      <c r="CJ26" s="129"/>
      <c r="CK26" s="129"/>
      <c r="CL26" s="129"/>
      <c r="CM26" s="129"/>
      <c r="DZ26" s="92">
        <f t="shared" si="0"/>
        <v>0</v>
      </c>
      <c r="EA26" s="93">
        <f t="shared" si="1"/>
        <v>0</v>
      </c>
      <c r="EB26" s="93">
        <f t="shared" si="2"/>
        <v>0</v>
      </c>
      <c r="EC26" s="132"/>
      <c r="ED26" s="132"/>
      <c r="EE26" s="93">
        <f t="shared" si="3"/>
        <v>0</v>
      </c>
      <c r="EF26" s="132"/>
      <c r="EG26" s="132"/>
      <c r="EH26" s="132"/>
      <c r="EI26" s="132"/>
      <c r="EJ26" s="132"/>
      <c r="EK26" s="132"/>
      <c r="EL26" s="132"/>
      <c r="EM26" s="132"/>
    </row>
    <row r="27" spans="1:143" s="93" customFormat="1">
      <c r="A27" s="93" t="s">
        <v>82</v>
      </c>
      <c r="U27" s="129"/>
      <c r="V27" s="129"/>
      <c r="W27" s="129"/>
      <c r="AD27" s="129"/>
      <c r="AE27" s="129"/>
      <c r="AF27" s="129"/>
      <c r="AK27" s="129"/>
      <c r="AL27" s="129"/>
      <c r="AM27" s="129"/>
      <c r="AN27" s="129"/>
      <c r="AO27" s="129"/>
      <c r="AP27" s="129"/>
      <c r="AQ27" s="129"/>
      <c r="AR27" s="129"/>
      <c r="AV27" s="129"/>
      <c r="AW27" s="129"/>
      <c r="AX27" s="129"/>
      <c r="BH27" s="129"/>
      <c r="BI27" s="129"/>
      <c r="BJ27" s="129"/>
      <c r="BK27" s="129"/>
      <c r="BO27" s="129"/>
      <c r="BP27" s="129"/>
      <c r="BQ27" s="129"/>
      <c r="BR27" s="129"/>
      <c r="BS27" s="129"/>
      <c r="BT27" s="129"/>
      <c r="BU27" s="129"/>
      <c r="BV27" s="129"/>
      <c r="BW27" s="129"/>
      <c r="BX27" s="129"/>
      <c r="BY27" s="129"/>
      <c r="BZ27" s="129"/>
      <c r="CA27" s="129"/>
      <c r="CB27" s="129"/>
      <c r="CC27" s="129"/>
      <c r="CG27" s="129"/>
      <c r="CH27" s="129"/>
      <c r="CI27" s="129"/>
      <c r="CJ27" s="129"/>
      <c r="CK27" s="129"/>
      <c r="CL27" s="129"/>
      <c r="CM27" s="129"/>
      <c r="DZ27" s="92">
        <f t="shared" si="0"/>
        <v>0</v>
      </c>
      <c r="EA27" s="93">
        <f t="shared" si="1"/>
        <v>0</v>
      </c>
      <c r="EB27" s="93">
        <f t="shared" si="2"/>
        <v>0</v>
      </c>
      <c r="EC27" s="132"/>
      <c r="ED27" s="132"/>
      <c r="EE27" s="93">
        <f t="shared" si="3"/>
        <v>0</v>
      </c>
      <c r="EF27" s="132"/>
      <c r="EG27" s="132"/>
      <c r="EH27" s="132"/>
      <c r="EI27" s="132"/>
      <c r="EJ27" s="132"/>
      <c r="EK27" s="132"/>
      <c r="EL27" s="132"/>
      <c r="EM27" s="132"/>
    </row>
    <row r="28" spans="1:143" s="93" customFormat="1">
      <c r="A28" s="93" t="s">
        <v>83</v>
      </c>
      <c r="U28" s="129"/>
      <c r="V28" s="129"/>
      <c r="W28" s="129"/>
      <c r="AD28" s="129"/>
      <c r="AE28" s="129"/>
      <c r="AF28" s="129"/>
      <c r="AK28" s="129"/>
      <c r="AL28" s="129"/>
      <c r="AM28" s="129"/>
      <c r="AN28" s="129"/>
      <c r="AO28" s="129"/>
      <c r="AP28" s="129"/>
      <c r="AQ28" s="129"/>
      <c r="AR28" s="129"/>
      <c r="AV28" s="129"/>
      <c r="AW28" s="129"/>
      <c r="AX28" s="129"/>
      <c r="BH28" s="129"/>
      <c r="BI28" s="129"/>
      <c r="BJ28" s="129"/>
      <c r="BK28" s="129"/>
      <c r="BO28" s="129"/>
      <c r="BP28" s="129"/>
      <c r="BQ28" s="129"/>
      <c r="BR28" s="129"/>
      <c r="BS28" s="129"/>
      <c r="BT28" s="129"/>
      <c r="BU28" s="129"/>
      <c r="BV28" s="129"/>
      <c r="BW28" s="129"/>
      <c r="BX28" s="129"/>
      <c r="BY28" s="129"/>
      <c r="BZ28" s="129"/>
      <c r="CA28" s="129"/>
      <c r="CB28" s="129"/>
      <c r="CC28" s="129"/>
      <c r="CG28" s="129"/>
      <c r="CH28" s="129"/>
      <c r="CI28" s="129"/>
      <c r="CJ28" s="129"/>
      <c r="CK28" s="129"/>
      <c r="CL28" s="129"/>
      <c r="CM28" s="129"/>
      <c r="DZ28" s="92">
        <f t="shared" si="0"/>
        <v>0</v>
      </c>
      <c r="EA28" s="93">
        <f t="shared" si="1"/>
        <v>0</v>
      </c>
      <c r="EB28" s="93">
        <f t="shared" si="2"/>
        <v>0</v>
      </c>
      <c r="EC28" s="132"/>
      <c r="ED28" s="132"/>
      <c r="EE28" s="93">
        <f t="shared" si="3"/>
        <v>0</v>
      </c>
      <c r="EF28" s="132"/>
      <c r="EG28" s="132"/>
      <c r="EH28" s="132"/>
      <c r="EI28" s="132"/>
      <c r="EJ28" s="132"/>
      <c r="EK28" s="132"/>
      <c r="EL28" s="132"/>
      <c r="EM28" s="132"/>
    </row>
    <row r="29" spans="1:143" s="13" customFormat="1" ht="12.95" customHeight="1">
      <c r="A29" s="13" t="s">
        <v>84</v>
      </c>
      <c r="B29" s="100"/>
      <c r="E29" s="100">
        <v>1</v>
      </c>
      <c r="F29" s="13">
        <v>1</v>
      </c>
      <c r="G29" s="13">
        <v>40</v>
      </c>
      <c r="H29" s="100"/>
      <c r="K29" s="100"/>
      <c r="N29" s="95"/>
      <c r="U29" s="135"/>
      <c r="V29" s="136"/>
      <c r="W29" s="136"/>
      <c r="X29" s="100"/>
      <c r="AA29" s="100"/>
      <c r="AD29" s="135"/>
      <c r="AE29" s="136"/>
      <c r="AF29" s="136"/>
      <c r="AG29" s="100"/>
      <c r="AJ29" s="95"/>
      <c r="AK29" s="136"/>
      <c r="AL29" s="136"/>
      <c r="AM29" s="135"/>
      <c r="AN29" s="136"/>
      <c r="AO29" s="136"/>
      <c r="AP29" s="135"/>
      <c r="AQ29" s="136"/>
      <c r="AR29" s="136"/>
      <c r="AS29" s="100"/>
      <c r="AV29" s="135"/>
      <c r="AW29" s="136"/>
      <c r="AX29" s="136"/>
      <c r="AY29" s="100"/>
      <c r="BB29" s="100"/>
      <c r="BE29" s="100"/>
      <c r="BH29" s="135"/>
      <c r="BI29" s="136"/>
      <c r="BJ29" s="136"/>
      <c r="BK29" s="136"/>
      <c r="BL29" s="95"/>
      <c r="BO29" s="135"/>
      <c r="BP29" s="136"/>
      <c r="BQ29" s="136"/>
      <c r="BR29" s="131"/>
      <c r="BS29" s="136"/>
      <c r="BT29" s="136"/>
      <c r="BU29" s="135"/>
      <c r="BV29" s="136"/>
      <c r="BW29" s="136"/>
      <c r="BX29" s="135"/>
      <c r="BY29" s="136"/>
      <c r="BZ29" s="136"/>
      <c r="CA29" s="135"/>
      <c r="CB29" s="136"/>
      <c r="CC29" s="136"/>
      <c r="CD29" s="100"/>
      <c r="CG29" s="135"/>
      <c r="CH29" s="136"/>
      <c r="CI29" s="136"/>
      <c r="CJ29" s="136"/>
      <c r="CK29" s="135"/>
      <c r="CL29" s="136"/>
      <c r="CM29" s="136"/>
      <c r="CN29" s="135"/>
      <c r="CO29" s="136"/>
      <c r="CP29" s="136"/>
      <c r="CQ29" s="135"/>
      <c r="CR29" s="136"/>
      <c r="CS29" s="136"/>
      <c r="CT29" s="135"/>
      <c r="CU29" s="136"/>
      <c r="CV29" s="136"/>
      <c r="CW29" s="100"/>
      <c r="CZ29" s="100"/>
      <c r="DD29" s="100"/>
      <c r="DG29" s="100"/>
      <c r="DJ29" s="100"/>
      <c r="DM29" s="100">
        <v>1</v>
      </c>
      <c r="DN29" s="13">
        <v>0.5</v>
      </c>
      <c r="DO29" s="13">
        <v>18</v>
      </c>
      <c r="DP29" s="100"/>
      <c r="DZ29" s="96">
        <f t="shared" si="0"/>
        <v>2</v>
      </c>
      <c r="EA29" s="13">
        <f t="shared" si="1"/>
        <v>1.5</v>
      </c>
      <c r="EB29" s="13">
        <f t="shared" si="2"/>
        <v>58</v>
      </c>
      <c r="EC29" s="137"/>
      <c r="ED29" s="137"/>
      <c r="EE29" s="93">
        <f t="shared" si="3"/>
        <v>0</v>
      </c>
      <c r="EF29" s="137"/>
      <c r="EG29" s="137"/>
      <c r="EH29" s="137"/>
      <c r="EI29" s="137"/>
      <c r="EJ29" s="137"/>
      <c r="EK29" s="137"/>
      <c r="EL29" s="137"/>
      <c r="EM29" s="137"/>
    </row>
    <row r="30" spans="1:143" s="13" customFormat="1">
      <c r="A30" s="13" t="s">
        <v>85</v>
      </c>
      <c r="B30" s="100"/>
      <c r="E30" s="100"/>
      <c r="H30" s="100"/>
      <c r="K30" s="100"/>
      <c r="N30" s="95"/>
      <c r="U30" s="135"/>
      <c r="V30" s="136"/>
      <c r="W30" s="136"/>
      <c r="X30" s="100"/>
      <c r="AA30" s="100"/>
      <c r="AD30" s="135"/>
      <c r="AE30" s="136"/>
      <c r="AF30" s="136"/>
      <c r="AG30" s="100"/>
      <c r="AJ30" s="95"/>
      <c r="AK30" s="136"/>
      <c r="AL30" s="136"/>
      <c r="AM30" s="135"/>
      <c r="AN30" s="136"/>
      <c r="AO30" s="136"/>
      <c r="AP30" s="135"/>
      <c r="AQ30" s="136"/>
      <c r="AR30" s="136"/>
      <c r="AS30" s="100"/>
      <c r="AV30" s="135"/>
      <c r="AW30" s="136"/>
      <c r="AX30" s="136"/>
      <c r="AY30" s="100"/>
      <c r="BB30" s="100"/>
      <c r="BE30" s="100"/>
      <c r="BH30" s="135"/>
      <c r="BI30" s="136"/>
      <c r="BJ30" s="136"/>
      <c r="BK30" s="136"/>
      <c r="BL30" s="95"/>
      <c r="BO30" s="135"/>
      <c r="BP30" s="136"/>
      <c r="BQ30" s="136"/>
      <c r="BR30" s="131"/>
      <c r="BS30" s="136"/>
      <c r="BT30" s="136"/>
      <c r="BU30" s="135"/>
      <c r="BV30" s="136"/>
      <c r="BW30" s="136"/>
      <c r="BX30" s="135"/>
      <c r="BY30" s="136"/>
      <c r="BZ30" s="136"/>
      <c r="CA30" s="135"/>
      <c r="CB30" s="136"/>
      <c r="CC30" s="136"/>
      <c r="CD30" s="100"/>
      <c r="CG30" s="135"/>
      <c r="CH30" s="136"/>
      <c r="CI30" s="136"/>
      <c r="CJ30" s="136"/>
      <c r="CK30" s="135"/>
      <c r="CL30" s="136"/>
      <c r="CM30" s="136"/>
      <c r="CN30" s="100">
        <v>1</v>
      </c>
      <c r="CO30" s="13">
        <v>0.5</v>
      </c>
      <c r="CP30" s="13">
        <v>10</v>
      </c>
      <c r="CQ30" s="100"/>
      <c r="CT30" s="100"/>
      <c r="CW30" s="100"/>
      <c r="CZ30" s="100"/>
      <c r="DD30" s="100"/>
      <c r="DG30" s="100"/>
      <c r="DJ30" s="100"/>
      <c r="DM30" s="100"/>
      <c r="DP30" s="100"/>
      <c r="DZ30" s="96">
        <f t="shared" si="0"/>
        <v>1</v>
      </c>
      <c r="EA30" s="13">
        <f t="shared" si="1"/>
        <v>0.5</v>
      </c>
      <c r="EB30" s="13">
        <f t="shared" si="2"/>
        <v>10</v>
      </c>
      <c r="EC30" s="137"/>
      <c r="ED30" s="137"/>
      <c r="EE30" s="93">
        <f t="shared" si="3"/>
        <v>1</v>
      </c>
      <c r="EF30" s="137"/>
      <c r="EG30" s="137"/>
      <c r="EH30" s="137"/>
      <c r="EI30" s="137"/>
      <c r="EJ30" s="137"/>
      <c r="EK30" s="137"/>
      <c r="EL30" s="137"/>
      <c r="EM30" s="137"/>
    </row>
    <row r="31" spans="1:143" s="13" customFormat="1" ht="16.5" customHeight="1">
      <c r="A31" s="13" t="s">
        <v>86</v>
      </c>
      <c r="B31" s="100"/>
      <c r="E31" s="100"/>
      <c r="H31" s="100"/>
      <c r="K31" s="100"/>
      <c r="N31" s="95">
        <v>1</v>
      </c>
      <c r="O31" s="13">
        <v>1.5</v>
      </c>
      <c r="P31" s="13">
        <v>24</v>
      </c>
      <c r="U31" s="135"/>
      <c r="V31" s="136"/>
      <c r="W31" s="136"/>
      <c r="X31" s="100"/>
      <c r="AA31" s="100"/>
      <c r="AD31" s="135"/>
      <c r="AE31" s="136"/>
      <c r="AF31" s="136"/>
      <c r="AG31" s="100"/>
      <c r="AJ31" s="95">
        <v>1</v>
      </c>
      <c r="AK31" s="136">
        <v>1</v>
      </c>
      <c r="AL31" s="136">
        <v>18</v>
      </c>
      <c r="AM31" s="135"/>
      <c r="AN31" s="136"/>
      <c r="AO31" s="136"/>
      <c r="AP31" s="135">
        <v>1</v>
      </c>
      <c r="AQ31" s="136">
        <v>1.5</v>
      </c>
      <c r="AR31" s="136">
        <v>27</v>
      </c>
      <c r="AS31" s="100"/>
      <c r="AV31" s="135"/>
      <c r="AW31" s="136"/>
      <c r="AX31" s="136"/>
      <c r="AY31" s="100"/>
      <c r="BB31" s="100"/>
      <c r="BE31" s="100"/>
      <c r="BH31" s="135"/>
      <c r="BI31" s="136"/>
      <c r="BJ31" s="136"/>
      <c r="BK31" s="136"/>
      <c r="BL31" s="95"/>
      <c r="BO31" s="135"/>
      <c r="BP31" s="136"/>
      <c r="BQ31" s="136"/>
      <c r="BR31" s="131">
        <v>1</v>
      </c>
      <c r="BS31" s="136">
        <v>1.33</v>
      </c>
      <c r="BT31" s="136"/>
      <c r="BU31" s="135"/>
      <c r="BV31" s="136"/>
      <c r="BW31" s="136"/>
      <c r="BX31" s="135"/>
      <c r="BY31" s="136"/>
      <c r="BZ31" s="136"/>
      <c r="CA31" s="135"/>
      <c r="CB31" s="136"/>
      <c r="CC31" s="136"/>
      <c r="CD31" s="100"/>
      <c r="CG31" s="135"/>
      <c r="CH31" s="136"/>
      <c r="CI31" s="136"/>
      <c r="CJ31" s="136"/>
      <c r="CK31" s="135"/>
      <c r="CL31" s="136"/>
      <c r="CM31" s="136"/>
      <c r="CN31" s="100"/>
      <c r="CQ31" s="100"/>
      <c r="CT31" s="100"/>
      <c r="CW31" s="100"/>
      <c r="CZ31" s="100">
        <v>1</v>
      </c>
      <c r="DA31" s="13">
        <v>0.5</v>
      </c>
      <c r="DB31" s="13">
        <v>9</v>
      </c>
      <c r="DD31" s="100"/>
      <c r="DG31" s="100"/>
      <c r="DJ31" s="100"/>
      <c r="DM31" s="100"/>
      <c r="DP31" s="100"/>
      <c r="DZ31" s="96">
        <f t="shared" si="0"/>
        <v>5</v>
      </c>
      <c r="EA31" s="13">
        <f t="shared" si="1"/>
        <v>5.83</v>
      </c>
      <c r="EB31" s="13">
        <f t="shared" si="2"/>
        <v>78</v>
      </c>
      <c r="EC31" s="137"/>
      <c r="ED31" s="137"/>
      <c r="EE31" s="93">
        <f t="shared" si="3"/>
        <v>4</v>
      </c>
      <c r="EF31" s="137"/>
      <c r="EG31" s="137"/>
      <c r="EH31" s="137"/>
      <c r="EI31" s="137"/>
      <c r="EJ31" s="137"/>
      <c r="EK31" s="137"/>
      <c r="EL31" s="137"/>
      <c r="EM31" s="137"/>
    </row>
    <row r="32" spans="1:143" s="13" customFormat="1">
      <c r="A32" s="13" t="s">
        <v>87</v>
      </c>
      <c r="B32" s="100"/>
      <c r="E32" s="100"/>
      <c r="H32" s="100"/>
      <c r="K32" s="100"/>
      <c r="N32" s="95"/>
      <c r="U32" s="135"/>
      <c r="V32" s="136"/>
      <c r="W32" s="136"/>
      <c r="X32" s="100"/>
      <c r="AA32" s="100"/>
      <c r="AD32" s="135">
        <v>1</v>
      </c>
      <c r="AE32" s="136">
        <v>1</v>
      </c>
      <c r="AF32" s="136">
        <v>18</v>
      </c>
      <c r="AG32" s="100"/>
      <c r="AJ32" s="95"/>
      <c r="AK32" s="136"/>
      <c r="AL32" s="136"/>
      <c r="AM32" s="135"/>
      <c r="AN32" s="136"/>
      <c r="AO32" s="136"/>
      <c r="AP32" s="135"/>
      <c r="AQ32" s="136"/>
      <c r="AR32" s="136"/>
      <c r="AS32" s="100"/>
      <c r="AV32" s="135"/>
      <c r="AW32" s="136"/>
      <c r="AX32" s="136"/>
      <c r="AY32" s="100"/>
      <c r="BB32" s="100"/>
      <c r="BE32" s="100"/>
      <c r="BH32" s="135"/>
      <c r="BI32" s="136"/>
      <c r="BJ32" s="136"/>
      <c r="BK32" s="136"/>
      <c r="BL32" s="95"/>
      <c r="BO32" s="135"/>
      <c r="BP32" s="136"/>
      <c r="BQ32" s="136"/>
      <c r="BR32" s="131"/>
      <c r="BS32" s="136"/>
      <c r="BT32" s="136"/>
      <c r="BU32" s="135"/>
      <c r="BV32" s="136"/>
      <c r="BW32" s="136"/>
      <c r="BX32" s="135"/>
      <c r="BY32" s="136"/>
      <c r="BZ32" s="136"/>
      <c r="CA32" s="135"/>
      <c r="CB32" s="136"/>
      <c r="CC32" s="136"/>
      <c r="CD32" s="100"/>
      <c r="CG32" s="135"/>
      <c r="CH32" s="136"/>
      <c r="CI32" s="136"/>
      <c r="CJ32" s="136"/>
      <c r="CK32" s="135"/>
      <c r="CL32" s="136"/>
      <c r="CM32" s="136"/>
      <c r="CN32" s="100"/>
      <c r="CQ32" s="100"/>
      <c r="CT32" s="100"/>
      <c r="CW32" s="100"/>
      <c r="CZ32" s="100"/>
      <c r="DD32" s="100"/>
      <c r="DG32" s="100"/>
      <c r="DJ32" s="100"/>
      <c r="DM32" s="100"/>
      <c r="DP32" s="100"/>
      <c r="DZ32" s="96">
        <f t="shared" si="0"/>
        <v>1</v>
      </c>
      <c r="EA32" s="13">
        <f t="shared" si="1"/>
        <v>1</v>
      </c>
      <c r="EB32" s="13">
        <f t="shared" si="2"/>
        <v>18</v>
      </c>
      <c r="EC32" s="137"/>
      <c r="ED32" s="137"/>
      <c r="EE32" s="93">
        <f t="shared" si="3"/>
        <v>1</v>
      </c>
      <c r="EF32" s="137"/>
      <c r="EG32" s="137"/>
      <c r="EH32" s="137"/>
      <c r="EI32" s="137"/>
      <c r="EJ32" s="137"/>
      <c r="EK32" s="137"/>
      <c r="EL32" s="137"/>
      <c r="EM32" s="137"/>
    </row>
    <row r="33" spans="1:143" s="95" customFormat="1">
      <c r="A33" s="95" t="s">
        <v>88</v>
      </c>
      <c r="N33" s="95">
        <v>1</v>
      </c>
      <c r="O33" s="95">
        <v>1</v>
      </c>
      <c r="P33" s="95">
        <v>18</v>
      </c>
      <c r="U33" s="131"/>
      <c r="V33" s="131"/>
      <c r="W33" s="131"/>
      <c r="AD33" s="131"/>
      <c r="AE33" s="131"/>
      <c r="AF33" s="131"/>
      <c r="AJ33" s="133">
        <v>1</v>
      </c>
      <c r="AK33" s="131">
        <v>1</v>
      </c>
      <c r="AL33" s="131">
        <v>18</v>
      </c>
      <c r="AM33" s="131"/>
      <c r="AN33" s="131"/>
      <c r="AO33" s="131"/>
      <c r="AP33" s="131"/>
      <c r="AQ33" s="131"/>
      <c r="AR33" s="131"/>
      <c r="AV33" s="131"/>
      <c r="AW33" s="131"/>
      <c r="AX33" s="131"/>
      <c r="BH33" s="131"/>
      <c r="BI33" s="131"/>
      <c r="BJ33" s="131"/>
      <c r="BK33" s="131"/>
      <c r="BL33" s="95">
        <v>1</v>
      </c>
      <c r="BM33" s="95">
        <v>1</v>
      </c>
      <c r="BN33" s="95">
        <v>18</v>
      </c>
      <c r="BO33" s="131"/>
      <c r="BP33" s="131"/>
      <c r="BQ33" s="131"/>
      <c r="BR33" s="131"/>
      <c r="BS33" s="131"/>
      <c r="BT33" s="131"/>
      <c r="BU33" s="131"/>
      <c r="BV33" s="131"/>
      <c r="BW33" s="131"/>
      <c r="BX33" s="131"/>
      <c r="BY33" s="131"/>
      <c r="BZ33" s="131"/>
      <c r="CA33" s="131"/>
      <c r="CB33" s="131"/>
      <c r="CC33" s="131"/>
      <c r="CG33" s="131"/>
      <c r="CH33" s="131"/>
      <c r="CI33" s="131"/>
      <c r="CJ33" s="131"/>
      <c r="CK33" s="131">
        <v>1</v>
      </c>
      <c r="CL33" s="131">
        <v>1</v>
      </c>
      <c r="CM33" s="131">
        <v>20</v>
      </c>
      <c r="DD33" s="95">
        <v>1</v>
      </c>
      <c r="DE33" s="95">
        <v>1</v>
      </c>
      <c r="DF33" s="95">
        <v>36</v>
      </c>
      <c r="DP33" s="95">
        <v>1</v>
      </c>
      <c r="DQ33" s="95">
        <v>1</v>
      </c>
      <c r="DR33" s="95">
        <v>36</v>
      </c>
      <c r="DZ33" s="94">
        <f t="shared" si="0"/>
        <v>6</v>
      </c>
      <c r="EA33" s="95">
        <f t="shared" si="1"/>
        <v>6</v>
      </c>
      <c r="EB33" s="95">
        <f t="shared" si="2"/>
        <v>146</v>
      </c>
      <c r="EC33" s="134"/>
      <c r="ED33" s="134"/>
      <c r="EE33" s="93">
        <f t="shared" si="3"/>
        <v>4</v>
      </c>
      <c r="EF33" s="134"/>
      <c r="EG33" s="134"/>
      <c r="EH33" s="134"/>
      <c r="EI33" s="134"/>
      <c r="EJ33" s="134"/>
      <c r="EK33" s="134"/>
      <c r="EL33" s="134"/>
      <c r="EM33" s="134"/>
    </row>
    <row r="34" spans="1:143" s="13" customFormat="1" ht="13.5" customHeight="1">
      <c r="A34" s="13" t="s">
        <v>89</v>
      </c>
      <c r="B34" s="100"/>
      <c r="E34" s="100"/>
      <c r="H34" s="100"/>
      <c r="K34" s="100"/>
      <c r="N34" s="95"/>
      <c r="U34" s="135"/>
      <c r="V34" s="136"/>
      <c r="W34" s="136"/>
      <c r="X34" s="100"/>
      <c r="AA34" s="100"/>
      <c r="AD34" s="135"/>
      <c r="AE34" s="136"/>
      <c r="AF34" s="136"/>
      <c r="AG34" s="100"/>
      <c r="AJ34" s="95"/>
      <c r="AK34" s="136"/>
      <c r="AL34" s="136"/>
      <c r="AM34" s="135"/>
      <c r="AN34" s="136"/>
      <c r="AO34" s="136"/>
      <c r="AP34" s="135"/>
      <c r="AQ34" s="136"/>
      <c r="AR34" s="136"/>
      <c r="AS34" s="100"/>
      <c r="AV34" s="135"/>
      <c r="AW34" s="136"/>
      <c r="AX34" s="136"/>
      <c r="AY34" s="100"/>
      <c r="BB34" s="100"/>
      <c r="BE34" s="100"/>
      <c r="BH34" s="135"/>
      <c r="BI34" s="136"/>
      <c r="BJ34" s="136"/>
      <c r="BK34" s="136"/>
      <c r="BL34" s="95">
        <v>1</v>
      </c>
      <c r="BM34" s="13">
        <v>1</v>
      </c>
      <c r="BN34" s="13">
        <v>18</v>
      </c>
      <c r="BO34" s="135"/>
      <c r="BP34" s="136"/>
      <c r="BQ34" s="136"/>
      <c r="BR34" s="131">
        <v>1</v>
      </c>
      <c r="BS34" s="136">
        <v>0.5</v>
      </c>
      <c r="BT34" s="136">
        <v>9</v>
      </c>
      <c r="BU34" s="135"/>
      <c r="BV34" s="136"/>
      <c r="BW34" s="136"/>
      <c r="BX34" s="135"/>
      <c r="BY34" s="136"/>
      <c r="BZ34" s="136"/>
      <c r="CA34" s="135"/>
      <c r="CB34" s="136"/>
      <c r="CC34" s="136"/>
      <c r="CD34" s="100"/>
      <c r="CG34" s="135"/>
      <c r="CH34" s="136"/>
      <c r="CI34" s="136"/>
      <c r="CJ34" s="136"/>
      <c r="CK34" s="135"/>
      <c r="CL34" s="136"/>
      <c r="CM34" s="136"/>
      <c r="CN34" s="100"/>
      <c r="CQ34" s="100"/>
      <c r="CT34" s="100"/>
      <c r="CW34" s="100"/>
      <c r="CZ34" s="100"/>
      <c r="DD34" s="100"/>
      <c r="DG34" s="100"/>
      <c r="DJ34" s="100"/>
      <c r="DM34" s="100"/>
      <c r="DP34" s="100"/>
      <c r="DZ34" s="96">
        <f t="shared" si="0"/>
        <v>2</v>
      </c>
      <c r="EA34" s="13">
        <f t="shared" si="1"/>
        <v>1.5</v>
      </c>
      <c r="EB34" s="13">
        <f t="shared" si="2"/>
        <v>27</v>
      </c>
      <c r="EC34" s="137"/>
      <c r="ED34" s="137"/>
      <c r="EE34" s="93">
        <f t="shared" si="3"/>
        <v>2</v>
      </c>
      <c r="EF34" s="137"/>
      <c r="EG34" s="137"/>
      <c r="EH34" s="137"/>
      <c r="EI34" s="137"/>
      <c r="EJ34" s="137"/>
      <c r="EK34" s="137"/>
      <c r="EL34" s="137"/>
      <c r="EM34" s="137"/>
    </row>
    <row r="35" spans="1:143" s="13" customFormat="1">
      <c r="A35" s="13" t="s">
        <v>90</v>
      </c>
      <c r="B35" s="100"/>
      <c r="E35" s="100"/>
      <c r="H35" s="100"/>
      <c r="K35" s="100"/>
      <c r="N35" s="95">
        <v>1</v>
      </c>
      <c r="O35" s="13">
        <v>1</v>
      </c>
      <c r="P35" s="13">
        <v>18</v>
      </c>
      <c r="U35" s="135"/>
      <c r="V35" s="136"/>
      <c r="W35" s="136"/>
      <c r="X35" s="100"/>
      <c r="AA35" s="100"/>
      <c r="AD35" s="135"/>
      <c r="AE35" s="136"/>
      <c r="AF35" s="136"/>
      <c r="AG35" s="100"/>
      <c r="AJ35" s="95">
        <v>1</v>
      </c>
      <c r="AK35" s="136">
        <v>1</v>
      </c>
      <c r="AL35" s="136">
        <v>18</v>
      </c>
      <c r="AM35" s="135"/>
      <c r="AN35" s="136"/>
      <c r="AO35" s="136"/>
      <c r="AP35" s="135"/>
      <c r="AQ35" s="136"/>
      <c r="AR35" s="136"/>
      <c r="AS35" s="100"/>
      <c r="AV35" s="135">
        <v>1</v>
      </c>
      <c r="AW35" s="136">
        <v>1</v>
      </c>
      <c r="AX35" s="136">
        <v>18</v>
      </c>
      <c r="AY35" s="100"/>
      <c r="BB35" s="100"/>
      <c r="BE35" s="100"/>
      <c r="BH35" s="135"/>
      <c r="BI35" s="136"/>
      <c r="BJ35" s="136"/>
      <c r="BK35" s="136"/>
      <c r="BL35" s="95">
        <v>1</v>
      </c>
      <c r="BM35" s="13">
        <v>1</v>
      </c>
      <c r="BN35" s="13">
        <v>18</v>
      </c>
      <c r="BO35" s="135"/>
      <c r="BP35" s="136"/>
      <c r="BQ35" s="136"/>
      <c r="BR35" s="131"/>
      <c r="BS35" s="136"/>
      <c r="BT35" s="136"/>
      <c r="BU35" s="135"/>
      <c r="BV35" s="136"/>
      <c r="BW35" s="136"/>
      <c r="BX35" s="135"/>
      <c r="BY35" s="136"/>
      <c r="BZ35" s="136"/>
      <c r="CA35" s="135"/>
      <c r="CB35" s="136"/>
      <c r="CC35" s="136"/>
      <c r="CD35" s="100"/>
      <c r="CG35" s="135"/>
      <c r="CH35" s="136"/>
      <c r="CI35" s="136"/>
      <c r="CJ35" s="136"/>
      <c r="CK35" s="135"/>
      <c r="CL35" s="136"/>
      <c r="CM35" s="136"/>
      <c r="CN35" s="100"/>
      <c r="CQ35" s="100"/>
      <c r="CT35" s="100"/>
      <c r="CW35" s="100"/>
      <c r="CZ35" s="100"/>
      <c r="DD35" s="100"/>
      <c r="DG35" s="100"/>
      <c r="DJ35" s="100"/>
      <c r="DM35" s="100"/>
      <c r="DP35" s="100"/>
      <c r="DZ35" s="96">
        <f t="shared" si="0"/>
        <v>4</v>
      </c>
      <c r="EA35" s="13">
        <f t="shared" si="1"/>
        <v>4</v>
      </c>
      <c r="EB35" s="13">
        <f t="shared" si="2"/>
        <v>72</v>
      </c>
      <c r="EC35" s="137"/>
      <c r="ED35" s="137"/>
      <c r="EE35" s="93">
        <f t="shared" si="3"/>
        <v>4</v>
      </c>
      <c r="EF35" s="137"/>
      <c r="EG35" s="137"/>
      <c r="EH35" s="137"/>
      <c r="EI35" s="137"/>
      <c r="EJ35" s="137"/>
      <c r="EK35" s="137"/>
      <c r="EL35" s="137"/>
      <c r="EM35" s="137"/>
    </row>
    <row r="36" spans="1:143" s="93" customFormat="1">
      <c r="A36" s="93" t="s">
        <v>91</v>
      </c>
      <c r="U36" s="129"/>
      <c r="V36" s="129"/>
      <c r="W36" s="129"/>
      <c r="AD36" s="129"/>
      <c r="AE36" s="129"/>
      <c r="AF36" s="129"/>
      <c r="AK36" s="129"/>
      <c r="AL36" s="129"/>
      <c r="AM36" s="129"/>
      <c r="AN36" s="129"/>
      <c r="AO36" s="129"/>
      <c r="AP36" s="129"/>
      <c r="AQ36" s="129"/>
      <c r="AR36" s="129"/>
      <c r="AV36" s="129"/>
      <c r="AW36" s="129"/>
      <c r="AX36" s="129"/>
      <c r="BH36" s="129"/>
      <c r="BI36" s="129"/>
      <c r="BJ36" s="129"/>
      <c r="BK36" s="129"/>
      <c r="BO36" s="129"/>
      <c r="BP36" s="129"/>
      <c r="BQ36" s="129"/>
      <c r="BR36" s="129"/>
      <c r="BS36" s="129"/>
      <c r="BT36" s="129"/>
      <c r="BU36" s="129"/>
      <c r="BV36" s="129"/>
      <c r="BW36" s="129"/>
      <c r="BX36" s="129"/>
      <c r="BY36" s="129"/>
      <c r="BZ36" s="129"/>
      <c r="CA36" s="129"/>
      <c r="CB36" s="129"/>
      <c r="CC36" s="129"/>
      <c r="CG36" s="129"/>
      <c r="CH36" s="129"/>
      <c r="CI36" s="129"/>
      <c r="CJ36" s="129"/>
      <c r="CK36" s="129"/>
      <c r="CL36" s="129"/>
      <c r="CM36" s="129"/>
      <c r="DZ36" s="92">
        <f t="shared" si="0"/>
        <v>0</v>
      </c>
      <c r="EA36" s="93">
        <f t="shared" si="1"/>
        <v>0</v>
      </c>
      <c r="EB36" s="93">
        <f t="shared" si="2"/>
        <v>0</v>
      </c>
      <c r="EC36" s="132"/>
      <c r="ED36" s="132"/>
      <c r="EE36" s="93">
        <f t="shared" si="3"/>
        <v>0</v>
      </c>
      <c r="EF36" s="132"/>
      <c r="EG36" s="132"/>
      <c r="EH36" s="132"/>
      <c r="EI36" s="132"/>
      <c r="EJ36" s="132"/>
      <c r="EK36" s="132"/>
      <c r="EL36" s="132"/>
      <c r="EM36" s="132"/>
    </row>
    <row r="37" spans="1:143" s="13" customFormat="1">
      <c r="A37" s="13" t="s">
        <v>92</v>
      </c>
      <c r="B37" s="100"/>
      <c r="E37" s="100"/>
      <c r="H37" s="100"/>
      <c r="K37" s="100"/>
      <c r="N37" s="95"/>
      <c r="U37" s="135"/>
      <c r="V37" s="136"/>
      <c r="W37" s="136"/>
      <c r="X37" s="100"/>
      <c r="AA37" s="100"/>
      <c r="AD37" s="135">
        <v>1</v>
      </c>
      <c r="AE37" s="136">
        <v>1.1100000000000001</v>
      </c>
      <c r="AF37" s="136">
        <v>20</v>
      </c>
      <c r="AG37" s="100"/>
      <c r="AJ37" s="95"/>
      <c r="AK37" s="136"/>
      <c r="AL37" s="136"/>
      <c r="AM37" s="135"/>
      <c r="AN37" s="136"/>
      <c r="AO37" s="136"/>
      <c r="AP37" s="135"/>
      <c r="AQ37" s="136"/>
      <c r="AR37" s="136"/>
      <c r="AS37" s="100"/>
      <c r="AV37" s="135"/>
      <c r="AW37" s="136"/>
      <c r="AX37" s="136"/>
      <c r="AY37" s="100"/>
      <c r="BB37" s="100"/>
      <c r="BE37" s="100"/>
      <c r="BH37" s="135"/>
      <c r="BI37" s="136"/>
      <c r="BJ37" s="136"/>
      <c r="BK37" s="136"/>
      <c r="BL37" s="95"/>
      <c r="BO37" s="135"/>
      <c r="BP37" s="136"/>
      <c r="BQ37" s="136"/>
      <c r="BR37" s="131"/>
      <c r="BS37" s="136"/>
      <c r="BT37" s="136"/>
      <c r="BU37" s="135"/>
      <c r="BV37" s="136"/>
      <c r="BW37" s="136"/>
      <c r="BX37" s="135"/>
      <c r="BY37" s="136"/>
      <c r="BZ37" s="136"/>
      <c r="CA37" s="135"/>
      <c r="CB37" s="136"/>
      <c r="CC37" s="136"/>
      <c r="CD37" s="100"/>
      <c r="CG37" s="135"/>
      <c r="CH37" s="136"/>
      <c r="CI37" s="136"/>
      <c r="CJ37" s="136"/>
      <c r="CK37" s="135"/>
      <c r="CL37" s="136"/>
      <c r="CM37" s="136"/>
      <c r="CN37" s="100"/>
      <c r="CQ37" s="100"/>
      <c r="CT37" s="100"/>
      <c r="CW37" s="100"/>
      <c r="CZ37" s="100"/>
      <c r="DD37" s="100"/>
      <c r="DG37" s="100"/>
      <c r="DJ37" s="100"/>
      <c r="DM37" s="100"/>
      <c r="DP37" s="100"/>
      <c r="DZ37" s="96">
        <f t="shared" si="0"/>
        <v>1</v>
      </c>
      <c r="EA37" s="13">
        <f t="shared" si="1"/>
        <v>1.1100000000000001</v>
      </c>
      <c r="EB37" s="13">
        <f t="shared" si="2"/>
        <v>20</v>
      </c>
      <c r="EC37" s="137"/>
      <c r="ED37" s="137"/>
      <c r="EE37" s="93">
        <f t="shared" si="3"/>
        <v>1</v>
      </c>
      <c r="EF37" s="137"/>
      <c r="EG37" s="137"/>
      <c r="EH37" s="137"/>
      <c r="EI37" s="137"/>
      <c r="EJ37" s="137"/>
      <c r="EK37" s="137"/>
      <c r="EL37" s="137"/>
      <c r="EM37" s="137"/>
    </row>
    <row r="38" spans="1:143" s="13" customFormat="1">
      <c r="A38" s="13" t="s">
        <v>93</v>
      </c>
      <c r="B38" s="100"/>
      <c r="E38" s="100"/>
      <c r="H38" s="100"/>
      <c r="K38" s="100"/>
      <c r="N38" s="95"/>
      <c r="U38" s="135"/>
      <c r="V38" s="136"/>
      <c r="W38" s="136"/>
      <c r="X38" s="100"/>
      <c r="AA38" s="100"/>
      <c r="AD38" s="100"/>
      <c r="AG38" s="100"/>
      <c r="AJ38" s="95"/>
      <c r="AK38" s="136"/>
      <c r="AL38" s="136"/>
      <c r="AM38" s="135"/>
      <c r="AN38" s="136"/>
      <c r="AO38" s="136"/>
      <c r="AP38" s="135"/>
      <c r="AQ38" s="136"/>
      <c r="AR38" s="136"/>
      <c r="AS38" s="100"/>
      <c r="AV38" s="135"/>
      <c r="AW38" s="136"/>
      <c r="AX38" s="136"/>
      <c r="AY38" s="100"/>
      <c r="BB38" s="100"/>
      <c r="BE38" s="100"/>
      <c r="BH38" s="135"/>
      <c r="BI38" s="136"/>
      <c r="BJ38" s="136"/>
      <c r="BK38" s="136"/>
      <c r="BL38" s="95"/>
      <c r="BO38" s="135"/>
      <c r="BP38" s="136"/>
      <c r="BQ38" s="136"/>
      <c r="BR38" s="131"/>
      <c r="BS38" s="136"/>
      <c r="BT38" s="136"/>
      <c r="BU38" s="135"/>
      <c r="BV38" s="136"/>
      <c r="BW38" s="136"/>
      <c r="BX38" s="135"/>
      <c r="BY38" s="136"/>
      <c r="BZ38" s="136"/>
      <c r="CA38" s="135"/>
      <c r="CB38" s="136"/>
      <c r="CC38" s="136"/>
      <c r="CD38" s="100"/>
      <c r="CG38" s="135"/>
      <c r="CH38" s="136"/>
      <c r="CI38" s="136"/>
      <c r="CJ38" s="136"/>
      <c r="CK38" s="135"/>
      <c r="CL38" s="136"/>
      <c r="CM38" s="136"/>
      <c r="CN38" s="100">
        <v>1</v>
      </c>
      <c r="CO38" s="13">
        <v>1</v>
      </c>
      <c r="CP38" s="13">
        <v>20</v>
      </c>
      <c r="CQ38" s="100"/>
      <c r="CT38" s="100"/>
      <c r="CW38" s="100"/>
      <c r="CZ38" s="100"/>
      <c r="DD38" s="100"/>
      <c r="DG38" s="100"/>
      <c r="DJ38" s="100">
        <v>2</v>
      </c>
      <c r="DK38" s="13">
        <v>2</v>
      </c>
      <c r="DL38" s="13">
        <v>72</v>
      </c>
      <c r="DM38" s="100"/>
      <c r="DP38" s="100"/>
      <c r="DZ38" s="96">
        <f t="shared" si="0"/>
        <v>3</v>
      </c>
      <c r="EA38" s="13">
        <f t="shared" si="1"/>
        <v>3</v>
      </c>
      <c r="EB38" s="13">
        <f t="shared" si="2"/>
        <v>92</v>
      </c>
      <c r="EC38" s="137"/>
      <c r="ED38" s="137"/>
      <c r="EE38" s="93">
        <f t="shared" si="3"/>
        <v>0</v>
      </c>
      <c r="EF38" s="137"/>
      <c r="EG38" s="137"/>
      <c r="EH38" s="137"/>
      <c r="EI38" s="137"/>
      <c r="EJ38" s="137"/>
      <c r="EK38" s="137"/>
      <c r="EL38" s="137"/>
      <c r="EM38" s="137"/>
    </row>
    <row r="39" spans="1:143" s="13" customFormat="1">
      <c r="A39" s="13" t="s">
        <v>94</v>
      </c>
      <c r="B39" s="100"/>
      <c r="E39" s="100"/>
      <c r="H39" s="100"/>
      <c r="K39" s="100"/>
      <c r="N39" s="95"/>
      <c r="U39" s="135"/>
      <c r="V39" s="136"/>
      <c r="W39" s="136"/>
      <c r="X39" s="100"/>
      <c r="AA39" s="100"/>
      <c r="AD39" s="135">
        <v>1</v>
      </c>
      <c r="AE39" s="136">
        <v>1</v>
      </c>
      <c r="AF39" s="136">
        <v>18</v>
      </c>
      <c r="AG39" s="100"/>
      <c r="AJ39" s="95"/>
      <c r="AK39" s="136"/>
      <c r="AL39" s="136"/>
      <c r="AM39" s="135"/>
      <c r="AN39" s="136"/>
      <c r="AO39" s="136"/>
      <c r="AP39" s="135"/>
      <c r="AQ39" s="136"/>
      <c r="AR39" s="136"/>
      <c r="AS39" s="100"/>
      <c r="AV39" s="135"/>
      <c r="AW39" s="136"/>
      <c r="AX39" s="136"/>
      <c r="AY39" s="100"/>
      <c r="BB39" s="100"/>
      <c r="BE39" s="100"/>
      <c r="BH39" s="135"/>
      <c r="BI39" s="136"/>
      <c r="BJ39" s="136"/>
      <c r="BK39" s="136"/>
      <c r="BL39" s="95"/>
      <c r="BO39" s="135"/>
      <c r="BP39" s="136"/>
      <c r="BQ39" s="136"/>
      <c r="BR39" s="131"/>
      <c r="BS39" s="136"/>
      <c r="BT39" s="136"/>
      <c r="BU39" s="135"/>
      <c r="BV39" s="136"/>
      <c r="BW39" s="136"/>
      <c r="BX39" s="135"/>
      <c r="BY39" s="136"/>
      <c r="BZ39" s="136"/>
      <c r="CA39" s="135"/>
      <c r="CB39" s="136"/>
      <c r="CC39" s="136"/>
      <c r="CD39" s="100">
        <v>1</v>
      </c>
      <c r="CE39" s="13">
        <v>1</v>
      </c>
      <c r="CF39" s="13">
        <v>18</v>
      </c>
      <c r="CG39" s="135"/>
      <c r="CH39" s="136"/>
      <c r="CI39" s="136"/>
      <c r="CJ39" s="136"/>
      <c r="CK39" s="135"/>
      <c r="CL39" s="136"/>
      <c r="CM39" s="136"/>
      <c r="CN39" s="100"/>
      <c r="CQ39" s="100"/>
      <c r="CT39" s="100"/>
      <c r="CW39" s="100"/>
      <c r="CZ39" s="100"/>
      <c r="DD39" s="100"/>
      <c r="DG39" s="100"/>
      <c r="DJ39" s="100"/>
      <c r="DM39" s="100"/>
      <c r="DP39" s="100"/>
      <c r="DZ39" s="96">
        <f t="shared" si="0"/>
        <v>2</v>
      </c>
      <c r="EA39" s="13">
        <f t="shared" si="1"/>
        <v>2</v>
      </c>
      <c r="EB39" s="13">
        <f t="shared" si="2"/>
        <v>36</v>
      </c>
      <c r="EC39" s="137"/>
      <c r="ED39" s="137"/>
      <c r="EE39" s="93">
        <f t="shared" si="3"/>
        <v>2</v>
      </c>
      <c r="EF39" s="137"/>
      <c r="EG39" s="137"/>
      <c r="EH39" s="137"/>
      <c r="EI39" s="137"/>
      <c r="EJ39" s="137"/>
      <c r="EK39" s="137"/>
      <c r="EL39" s="137"/>
      <c r="EM39" s="137"/>
    </row>
    <row r="40" spans="1:143" s="13" customFormat="1">
      <c r="A40" s="13" t="s">
        <v>95</v>
      </c>
      <c r="B40" s="100">
        <v>1</v>
      </c>
      <c r="C40" s="13">
        <v>1</v>
      </c>
      <c r="D40" s="13">
        <v>40</v>
      </c>
      <c r="E40" s="100"/>
      <c r="H40" s="100"/>
      <c r="K40" s="100"/>
      <c r="N40" s="95"/>
      <c r="U40" s="135"/>
      <c r="V40" s="136"/>
      <c r="W40" s="136"/>
      <c r="X40" s="100"/>
      <c r="AA40" s="100"/>
      <c r="AD40" s="135"/>
      <c r="AE40" s="136"/>
      <c r="AF40" s="136"/>
      <c r="AG40" s="100"/>
      <c r="AJ40" s="95"/>
      <c r="AK40" s="136"/>
      <c r="AL40" s="136"/>
      <c r="AM40" s="135"/>
      <c r="AN40" s="136"/>
      <c r="AO40" s="136"/>
      <c r="AP40" s="135"/>
      <c r="AQ40" s="136"/>
      <c r="AR40" s="136"/>
      <c r="AS40" s="100"/>
      <c r="AV40" s="135"/>
      <c r="AW40" s="136"/>
      <c r="AX40" s="136"/>
      <c r="AY40" s="100"/>
      <c r="BB40" s="100"/>
      <c r="BE40" s="100"/>
      <c r="BH40" s="135"/>
      <c r="BI40" s="136"/>
      <c r="BJ40" s="136"/>
      <c r="BK40" s="136"/>
      <c r="BL40" s="95"/>
      <c r="BO40" s="135"/>
      <c r="BP40" s="136"/>
      <c r="BQ40" s="136"/>
      <c r="BR40" s="131"/>
      <c r="BS40" s="136"/>
      <c r="BT40" s="136"/>
      <c r="BU40" s="135"/>
      <c r="BV40" s="136"/>
      <c r="BW40" s="136"/>
      <c r="BX40" s="135"/>
      <c r="BY40" s="136"/>
      <c r="BZ40" s="136"/>
      <c r="CA40" s="135"/>
      <c r="CB40" s="136"/>
      <c r="CC40" s="136"/>
      <c r="CD40" s="100"/>
      <c r="CG40" s="135"/>
      <c r="CH40" s="136"/>
      <c r="CI40" s="136"/>
      <c r="CJ40" s="136"/>
      <c r="CK40" s="135">
        <v>1</v>
      </c>
      <c r="CL40" s="136">
        <v>1</v>
      </c>
      <c r="CM40" s="136">
        <v>20</v>
      </c>
      <c r="CN40" s="100"/>
      <c r="CQ40" s="100"/>
      <c r="CT40" s="100"/>
      <c r="CW40" s="100"/>
      <c r="CZ40" s="100"/>
      <c r="DD40" s="100"/>
      <c r="DG40" s="100"/>
      <c r="DJ40" s="100"/>
      <c r="DM40" s="100"/>
      <c r="DP40" s="100"/>
      <c r="DZ40" s="96">
        <f t="shared" si="0"/>
        <v>2</v>
      </c>
      <c r="EA40" s="13">
        <f t="shared" si="1"/>
        <v>2</v>
      </c>
      <c r="EB40" s="13">
        <f t="shared" si="2"/>
        <v>60</v>
      </c>
      <c r="EC40" s="137"/>
      <c r="ED40" s="137"/>
      <c r="EE40" s="93">
        <f t="shared" si="3"/>
        <v>0</v>
      </c>
      <c r="EF40" s="137"/>
      <c r="EG40" s="137"/>
      <c r="EH40" s="137"/>
      <c r="EI40" s="137"/>
      <c r="EJ40" s="137"/>
      <c r="EK40" s="137"/>
      <c r="EL40" s="137"/>
      <c r="EM40" s="137"/>
    </row>
    <row r="41" spans="1:143" s="93" customFormat="1">
      <c r="A41" s="93" t="s">
        <v>96</v>
      </c>
      <c r="U41" s="129"/>
      <c r="V41" s="129"/>
      <c r="W41" s="129"/>
      <c r="AD41" s="129"/>
      <c r="AE41" s="129"/>
      <c r="AF41" s="129"/>
      <c r="AK41" s="129"/>
      <c r="AL41" s="129"/>
      <c r="AM41" s="129"/>
      <c r="AN41" s="129"/>
      <c r="AO41" s="129"/>
      <c r="AP41" s="129"/>
      <c r="AQ41" s="129"/>
      <c r="AR41" s="129"/>
      <c r="AV41" s="129"/>
      <c r="AW41" s="129"/>
      <c r="AX41" s="129"/>
      <c r="BH41" s="129"/>
      <c r="BI41" s="129"/>
      <c r="BJ41" s="129"/>
      <c r="BK41" s="129"/>
      <c r="BO41" s="129"/>
      <c r="BP41" s="129"/>
      <c r="BQ41" s="129"/>
      <c r="BR41" s="129"/>
      <c r="BS41" s="129"/>
      <c r="BT41" s="129"/>
      <c r="BU41" s="129"/>
      <c r="BV41" s="129"/>
      <c r="BW41" s="129"/>
      <c r="BX41" s="129"/>
      <c r="BY41" s="129"/>
      <c r="BZ41" s="129"/>
      <c r="CA41" s="129"/>
      <c r="CB41" s="129"/>
      <c r="CC41" s="129"/>
      <c r="CG41" s="129"/>
      <c r="CH41" s="129"/>
      <c r="CI41" s="129"/>
      <c r="CJ41" s="129"/>
      <c r="CK41" s="129"/>
      <c r="CL41" s="129"/>
      <c r="CM41" s="129"/>
      <c r="DZ41" s="92">
        <f t="shared" si="0"/>
        <v>0</v>
      </c>
      <c r="EA41" s="93">
        <f t="shared" si="1"/>
        <v>0</v>
      </c>
      <c r="EB41" s="93">
        <f t="shared" si="2"/>
        <v>0</v>
      </c>
      <c r="EC41" s="132"/>
      <c r="ED41" s="132"/>
      <c r="EE41" s="93">
        <f t="shared" si="3"/>
        <v>0</v>
      </c>
      <c r="EF41" s="132"/>
      <c r="EG41" s="132"/>
      <c r="EH41" s="132"/>
      <c r="EI41" s="132"/>
      <c r="EJ41" s="132"/>
      <c r="EK41" s="132"/>
      <c r="EL41" s="132"/>
      <c r="EM41" s="132"/>
    </row>
    <row r="42" spans="1:143" s="13" customFormat="1">
      <c r="A42" s="13" t="s">
        <v>97</v>
      </c>
      <c r="B42" s="100">
        <v>1</v>
      </c>
      <c r="C42" s="13">
        <v>1</v>
      </c>
      <c r="D42" s="13">
        <v>40</v>
      </c>
      <c r="E42" s="100"/>
      <c r="H42" s="100"/>
      <c r="K42" s="100"/>
      <c r="N42" s="95"/>
      <c r="U42" s="135"/>
      <c r="V42" s="136"/>
      <c r="W42" s="136"/>
      <c r="X42" s="100"/>
      <c r="AA42" s="100"/>
      <c r="AD42" s="135"/>
      <c r="AE42" s="136"/>
      <c r="AF42" s="136"/>
      <c r="AG42" s="100"/>
      <c r="AJ42" s="95"/>
      <c r="AK42" s="136"/>
      <c r="AL42" s="136"/>
      <c r="AM42" s="135"/>
      <c r="AN42" s="136"/>
      <c r="AO42" s="136"/>
      <c r="AP42" s="135"/>
      <c r="AQ42" s="136"/>
      <c r="AR42" s="136"/>
      <c r="AS42" s="100"/>
      <c r="AV42" s="135"/>
      <c r="AW42" s="136"/>
      <c r="AX42" s="136"/>
      <c r="AY42" s="100"/>
      <c r="BB42" s="100"/>
      <c r="BE42" s="100"/>
      <c r="BH42" s="135"/>
      <c r="BI42" s="136"/>
      <c r="BJ42" s="136"/>
      <c r="BK42" s="136"/>
      <c r="BL42" s="95"/>
      <c r="BO42" s="135"/>
      <c r="BP42" s="136"/>
      <c r="BQ42" s="136"/>
      <c r="BR42" s="131"/>
      <c r="BS42" s="136"/>
      <c r="BT42" s="136"/>
      <c r="BU42" s="135"/>
      <c r="BV42" s="136"/>
      <c r="BW42" s="136"/>
      <c r="BX42" s="135"/>
      <c r="BY42" s="136"/>
      <c r="BZ42" s="136"/>
      <c r="CA42" s="135"/>
      <c r="CB42" s="136"/>
      <c r="CC42" s="136"/>
      <c r="CD42" s="100"/>
      <c r="CG42" s="135"/>
      <c r="CH42" s="136"/>
      <c r="CI42" s="136"/>
      <c r="CJ42" s="136"/>
      <c r="CK42" s="135">
        <v>1</v>
      </c>
      <c r="CL42" s="136">
        <v>1</v>
      </c>
      <c r="CM42" s="136">
        <v>20</v>
      </c>
      <c r="CN42" s="100"/>
      <c r="CQ42" s="100"/>
      <c r="CT42" s="100"/>
      <c r="CW42" s="100"/>
      <c r="CZ42" s="100"/>
      <c r="DD42" s="100"/>
      <c r="DG42" s="100"/>
      <c r="DJ42" s="100"/>
      <c r="DM42" s="100"/>
      <c r="DP42" s="100"/>
      <c r="DZ42" s="96">
        <f t="shared" si="0"/>
        <v>2</v>
      </c>
      <c r="EA42" s="13">
        <f t="shared" si="1"/>
        <v>2</v>
      </c>
      <c r="EB42" s="13">
        <f t="shared" si="2"/>
        <v>60</v>
      </c>
      <c r="EC42" s="137"/>
      <c r="ED42" s="137"/>
      <c r="EE42" s="93">
        <f t="shared" si="3"/>
        <v>0</v>
      </c>
      <c r="EF42" s="137"/>
      <c r="EG42" s="137"/>
      <c r="EH42" s="137"/>
      <c r="EI42" s="137"/>
      <c r="EJ42" s="137"/>
      <c r="EK42" s="137"/>
      <c r="EL42" s="137"/>
      <c r="EM42" s="137"/>
    </row>
    <row r="43" spans="1:143" s="13" customFormat="1">
      <c r="A43" s="13" t="s">
        <v>98</v>
      </c>
      <c r="B43" s="100"/>
      <c r="E43" s="100"/>
      <c r="H43" s="100"/>
      <c r="K43" s="100"/>
      <c r="N43" s="95"/>
      <c r="U43" s="135">
        <v>1</v>
      </c>
      <c r="V43" s="136">
        <v>0.83</v>
      </c>
      <c r="W43" s="136">
        <v>15</v>
      </c>
      <c r="X43" s="100"/>
      <c r="AA43" s="100"/>
      <c r="AD43" s="135"/>
      <c r="AE43" s="136"/>
      <c r="AF43" s="136"/>
      <c r="AG43" s="100"/>
      <c r="AJ43" s="95"/>
      <c r="AK43" s="136"/>
      <c r="AL43" s="136"/>
      <c r="AM43" s="135"/>
      <c r="AN43" s="136"/>
      <c r="AO43" s="136"/>
      <c r="AP43" s="135"/>
      <c r="AQ43" s="136"/>
      <c r="AR43" s="136"/>
      <c r="AS43" s="100"/>
      <c r="AV43" s="135"/>
      <c r="AW43" s="136"/>
      <c r="AX43" s="136"/>
      <c r="AY43" s="100"/>
      <c r="BB43" s="100"/>
      <c r="BE43" s="100"/>
      <c r="BH43" s="135"/>
      <c r="BI43" s="136"/>
      <c r="BJ43" s="136"/>
      <c r="BK43" s="136"/>
      <c r="BL43" s="95"/>
      <c r="BO43" s="135"/>
      <c r="BP43" s="136"/>
      <c r="BQ43" s="136"/>
      <c r="BR43" s="131"/>
      <c r="BS43" s="136"/>
      <c r="BT43" s="136"/>
      <c r="BU43" s="135"/>
      <c r="BV43" s="136"/>
      <c r="BW43" s="136"/>
      <c r="BX43" s="135"/>
      <c r="BY43" s="136"/>
      <c r="BZ43" s="136"/>
      <c r="CA43" s="135"/>
      <c r="CB43" s="136"/>
      <c r="CC43" s="136"/>
      <c r="CD43" s="100">
        <v>1</v>
      </c>
      <c r="CE43" s="13">
        <v>0.56000000000000005</v>
      </c>
      <c r="CF43" s="13">
        <v>10</v>
      </c>
      <c r="CG43" s="135"/>
      <c r="CH43" s="136"/>
      <c r="CI43" s="136"/>
      <c r="CJ43" s="136"/>
      <c r="CK43" s="135"/>
      <c r="CL43" s="136"/>
      <c r="CM43" s="136"/>
      <c r="CN43" s="100"/>
      <c r="CQ43" s="100"/>
      <c r="CT43" s="100"/>
      <c r="CW43" s="100"/>
      <c r="CZ43" s="100"/>
      <c r="DD43" s="100"/>
      <c r="DG43" s="100"/>
      <c r="DJ43" s="100"/>
      <c r="DM43" s="100"/>
      <c r="DP43" s="100"/>
      <c r="DZ43" s="96">
        <f t="shared" si="0"/>
        <v>2</v>
      </c>
      <c r="EA43" s="13">
        <f t="shared" si="1"/>
        <v>1.3900000000000001</v>
      </c>
      <c r="EB43" s="13">
        <f t="shared" si="2"/>
        <v>25</v>
      </c>
      <c r="EC43" s="137"/>
      <c r="ED43" s="137"/>
      <c r="EE43" s="93">
        <f t="shared" si="3"/>
        <v>2</v>
      </c>
      <c r="EF43" s="137"/>
      <c r="EG43" s="137"/>
      <c r="EH43" s="137"/>
      <c r="EI43" s="137"/>
      <c r="EJ43" s="137"/>
      <c r="EK43" s="137"/>
      <c r="EL43" s="137"/>
      <c r="EM43" s="137"/>
    </row>
    <row r="44" spans="1:143" s="93" customFormat="1">
      <c r="A44" s="93" t="s">
        <v>215</v>
      </c>
      <c r="U44" s="129"/>
      <c r="V44" s="129"/>
      <c r="W44" s="129"/>
      <c r="AD44" s="129"/>
      <c r="AE44" s="129"/>
      <c r="AF44" s="129"/>
      <c r="AK44" s="129"/>
      <c r="AL44" s="129"/>
      <c r="AM44" s="129"/>
      <c r="AN44" s="129"/>
      <c r="AO44" s="129"/>
      <c r="AP44" s="129"/>
      <c r="AQ44" s="129"/>
      <c r="AR44" s="129"/>
      <c r="AV44" s="129"/>
      <c r="AW44" s="129"/>
      <c r="AX44" s="129"/>
      <c r="BH44" s="129"/>
      <c r="BI44" s="129"/>
      <c r="BJ44" s="129"/>
      <c r="BK44" s="129"/>
      <c r="BO44" s="129"/>
      <c r="BP44" s="129"/>
      <c r="BQ44" s="129"/>
      <c r="BR44" s="129"/>
      <c r="BS44" s="129"/>
      <c r="BT44" s="129"/>
      <c r="BU44" s="129"/>
      <c r="BV44" s="129"/>
      <c r="BW44" s="129"/>
      <c r="BX44" s="129"/>
      <c r="BY44" s="129"/>
      <c r="BZ44" s="129"/>
      <c r="CA44" s="129"/>
      <c r="CB44" s="129"/>
      <c r="CC44" s="129"/>
      <c r="CG44" s="129"/>
      <c r="CH44" s="129"/>
      <c r="CI44" s="129"/>
      <c r="CJ44" s="129"/>
      <c r="CK44" s="129"/>
      <c r="CL44" s="129"/>
      <c r="CM44" s="129"/>
      <c r="DZ44" s="92">
        <f t="shared" si="0"/>
        <v>0</v>
      </c>
      <c r="EA44" s="93">
        <f t="shared" si="1"/>
        <v>0</v>
      </c>
      <c r="EB44" s="93">
        <f t="shared" si="2"/>
        <v>0</v>
      </c>
      <c r="EC44" s="132"/>
      <c r="ED44" s="132"/>
      <c r="EE44" s="93">
        <f t="shared" si="3"/>
        <v>0</v>
      </c>
      <c r="EF44" s="132"/>
      <c r="EG44" s="132"/>
      <c r="EH44" s="132"/>
      <c r="EI44" s="132"/>
      <c r="EJ44" s="132"/>
      <c r="EK44" s="132"/>
      <c r="EL44" s="132"/>
      <c r="EM44" s="132"/>
    </row>
    <row r="45" spans="1:143" s="93" customFormat="1">
      <c r="A45" s="93" t="s">
        <v>99</v>
      </c>
      <c r="U45" s="129"/>
      <c r="V45" s="129"/>
      <c r="W45" s="129"/>
      <c r="AD45" s="129"/>
      <c r="AE45" s="129"/>
      <c r="AF45" s="129"/>
      <c r="AK45" s="129"/>
      <c r="AL45" s="129"/>
      <c r="AM45" s="129"/>
      <c r="AN45" s="129"/>
      <c r="AO45" s="129"/>
      <c r="AP45" s="129"/>
      <c r="AQ45" s="129"/>
      <c r="AR45" s="129"/>
      <c r="AV45" s="129"/>
      <c r="AW45" s="129"/>
      <c r="AX45" s="129"/>
      <c r="BH45" s="129"/>
      <c r="BI45" s="129"/>
      <c r="BJ45" s="129"/>
      <c r="BK45" s="129"/>
      <c r="BO45" s="129"/>
      <c r="BP45" s="129"/>
      <c r="BQ45" s="129"/>
      <c r="BR45" s="129"/>
      <c r="BS45" s="129"/>
      <c r="BT45" s="129"/>
      <c r="BU45" s="129"/>
      <c r="BV45" s="129"/>
      <c r="BW45" s="129"/>
      <c r="BX45" s="129"/>
      <c r="BY45" s="129"/>
      <c r="BZ45" s="129"/>
      <c r="CA45" s="129"/>
      <c r="CB45" s="129"/>
      <c r="CC45" s="129"/>
      <c r="CG45" s="129"/>
      <c r="CH45" s="129"/>
      <c r="CI45" s="129"/>
      <c r="CJ45" s="129"/>
      <c r="CK45" s="129"/>
      <c r="CL45" s="129"/>
      <c r="CM45" s="129"/>
      <c r="DZ45" s="92">
        <f t="shared" si="0"/>
        <v>0</v>
      </c>
      <c r="EA45" s="93">
        <f t="shared" si="1"/>
        <v>0</v>
      </c>
      <c r="EB45" s="93">
        <f t="shared" si="2"/>
        <v>0</v>
      </c>
      <c r="EC45" s="132"/>
      <c r="ED45" s="132"/>
      <c r="EE45" s="93">
        <f t="shared" si="3"/>
        <v>0</v>
      </c>
      <c r="EF45" s="132"/>
      <c r="EG45" s="132"/>
      <c r="EH45" s="132"/>
      <c r="EI45" s="132"/>
      <c r="EJ45" s="132"/>
      <c r="EK45" s="132"/>
      <c r="EL45" s="132"/>
      <c r="EM45" s="132"/>
    </row>
    <row r="46" spans="1:143" s="13" customFormat="1">
      <c r="A46" s="13" t="s">
        <v>100</v>
      </c>
      <c r="B46" s="100"/>
      <c r="E46" s="100"/>
      <c r="H46" s="100"/>
      <c r="K46" s="100">
        <v>1</v>
      </c>
      <c r="L46" s="13">
        <v>1.22</v>
      </c>
      <c r="M46" s="13">
        <v>22</v>
      </c>
      <c r="N46" s="95"/>
      <c r="U46" s="135"/>
      <c r="V46" s="136"/>
      <c r="W46" s="136"/>
      <c r="X46" s="100"/>
      <c r="AA46" s="100"/>
      <c r="AD46" s="135"/>
      <c r="AE46" s="136"/>
      <c r="AF46" s="136"/>
      <c r="AG46" s="100">
        <v>1</v>
      </c>
      <c r="AH46" s="13">
        <v>0.5</v>
      </c>
      <c r="AI46" s="13">
        <v>9</v>
      </c>
      <c r="AJ46" s="95"/>
      <c r="AK46" s="136"/>
      <c r="AL46" s="136"/>
      <c r="AM46" s="135"/>
      <c r="AN46" s="136"/>
      <c r="AO46" s="136"/>
      <c r="AP46" s="135"/>
      <c r="AQ46" s="136"/>
      <c r="AR46" s="136"/>
      <c r="AS46" s="100"/>
      <c r="AV46" s="135"/>
      <c r="AW46" s="136"/>
      <c r="AX46" s="136"/>
      <c r="AY46" s="100"/>
      <c r="BB46" s="100"/>
      <c r="BE46" s="100"/>
      <c r="BH46" s="135"/>
      <c r="BI46" s="136"/>
      <c r="BJ46" s="136"/>
      <c r="BK46" s="136"/>
      <c r="BL46" s="95"/>
      <c r="BO46" s="135">
        <v>1</v>
      </c>
      <c r="BP46" s="136">
        <v>1.56</v>
      </c>
      <c r="BQ46" s="136">
        <v>28</v>
      </c>
      <c r="BR46" s="131"/>
      <c r="BS46" s="136"/>
      <c r="BT46" s="136"/>
      <c r="BU46" s="135"/>
      <c r="BV46" s="136"/>
      <c r="BW46" s="136"/>
      <c r="BX46" s="135"/>
      <c r="BY46" s="136"/>
      <c r="BZ46" s="136"/>
      <c r="CA46" s="135"/>
      <c r="CB46" s="136"/>
      <c r="CC46" s="136"/>
      <c r="CD46" s="100"/>
      <c r="CG46" s="135"/>
      <c r="CH46" s="136"/>
      <c r="CI46" s="136"/>
      <c r="CJ46" s="136"/>
      <c r="CK46" s="135"/>
      <c r="CL46" s="136"/>
      <c r="CM46" s="136"/>
      <c r="CN46" s="100"/>
      <c r="CQ46" s="100"/>
      <c r="CT46" s="100"/>
      <c r="CW46" s="100"/>
      <c r="CZ46" s="100"/>
      <c r="DD46" s="100"/>
      <c r="DG46" s="100"/>
      <c r="DJ46" s="100"/>
      <c r="DM46" s="100"/>
      <c r="DP46" s="100"/>
      <c r="DZ46" s="96">
        <f t="shared" si="0"/>
        <v>3</v>
      </c>
      <c r="EA46" s="13">
        <f t="shared" si="1"/>
        <v>3.2800000000000002</v>
      </c>
      <c r="EB46" s="13">
        <f t="shared" si="2"/>
        <v>59</v>
      </c>
      <c r="EC46" s="137"/>
      <c r="ED46" s="137"/>
      <c r="EE46" s="93">
        <f t="shared" si="3"/>
        <v>4</v>
      </c>
      <c r="EF46" s="137"/>
      <c r="EG46" s="137"/>
      <c r="EH46" s="137"/>
      <c r="EI46" s="137"/>
      <c r="EJ46" s="137"/>
      <c r="EK46" s="137"/>
      <c r="EL46" s="137"/>
      <c r="EM46" s="137"/>
    </row>
    <row r="47" spans="1:143" s="13" customFormat="1">
      <c r="A47" s="13" t="s">
        <v>101</v>
      </c>
      <c r="B47" s="100"/>
      <c r="E47" s="100"/>
      <c r="H47" s="100"/>
      <c r="K47" s="100"/>
      <c r="N47" s="95"/>
      <c r="U47" s="135"/>
      <c r="V47" s="136"/>
      <c r="W47" s="136"/>
      <c r="X47" s="100"/>
      <c r="AA47" s="100"/>
      <c r="AD47" s="135"/>
      <c r="AE47" s="136"/>
      <c r="AF47" s="136"/>
      <c r="AG47" s="100"/>
      <c r="AJ47" s="95"/>
      <c r="AK47" s="136"/>
      <c r="AL47" s="136"/>
      <c r="AM47" s="135"/>
      <c r="AN47" s="136"/>
      <c r="AO47" s="136"/>
      <c r="AP47" s="135"/>
      <c r="AQ47" s="136"/>
      <c r="AR47" s="136"/>
      <c r="AS47" s="100"/>
      <c r="AV47" s="135"/>
      <c r="AW47" s="136"/>
      <c r="AX47" s="136"/>
      <c r="AY47" s="100"/>
      <c r="BB47" s="100"/>
      <c r="BE47" s="100"/>
      <c r="BH47" s="135"/>
      <c r="BI47" s="136"/>
      <c r="BJ47" s="136"/>
      <c r="BK47" s="136"/>
      <c r="BL47" s="95"/>
      <c r="BO47" s="135"/>
      <c r="BP47" s="136"/>
      <c r="BQ47" s="136"/>
      <c r="BR47" s="131">
        <v>1</v>
      </c>
      <c r="BS47" s="136">
        <v>1.22</v>
      </c>
      <c r="BT47" s="136">
        <v>22</v>
      </c>
      <c r="BU47" s="135"/>
      <c r="BV47" s="136"/>
      <c r="BW47" s="136"/>
      <c r="BX47" s="135"/>
      <c r="BY47" s="136"/>
      <c r="BZ47" s="136"/>
      <c r="CA47" s="135"/>
      <c r="CB47" s="136"/>
      <c r="CC47" s="136"/>
      <c r="CD47" s="100">
        <v>1</v>
      </c>
      <c r="CE47" s="13">
        <v>1</v>
      </c>
      <c r="CF47" s="13">
        <v>36</v>
      </c>
      <c r="CG47" s="135"/>
      <c r="CH47" s="136"/>
      <c r="CI47" s="136"/>
      <c r="CJ47" s="136"/>
      <c r="CK47" s="135"/>
      <c r="CL47" s="136"/>
      <c r="CM47" s="136"/>
      <c r="CN47" s="100"/>
      <c r="CQ47" s="100"/>
      <c r="CT47" s="100"/>
      <c r="CW47" s="100"/>
      <c r="CZ47" s="100"/>
      <c r="DD47" s="100"/>
      <c r="DG47" s="100"/>
      <c r="DJ47" s="100"/>
      <c r="DM47" s="100"/>
      <c r="DP47" s="100"/>
      <c r="DZ47" s="96">
        <f t="shared" si="0"/>
        <v>2</v>
      </c>
      <c r="EA47" s="13">
        <f t="shared" si="1"/>
        <v>2.2199999999999998</v>
      </c>
      <c r="EB47" s="13">
        <f t="shared" si="2"/>
        <v>58</v>
      </c>
      <c r="EC47" s="137"/>
      <c r="ED47" s="137"/>
      <c r="EE47" s="93">
        <f t="shared" si="3"/>
        <v>3</v>
      </c>
      <c r="EF47" s="137"/>
      <c r="EG47" s="137"/>
      <c r="EH47" s="137"/>
      <c r="EI47" s="137"/>
      <c r="EJ47" s="137"/>
      <c r="EK47" s="137"/>
      <c r="EL47" s="137"/>
      <c r="EM47" s="137"/>
    </row>
    <row r="48" spans="1:143" s="13" customFormat="1">
      <c r="A48" s="13" t="s">
        <v>102</v>
      </c>
      <c r="B48" s="100"/>
      <c r="E48" s="100"/>
      <c r="H48" s="100"/>
      <c r="K48" s="100"/>
      <c r="N48" s="95"/>
      <c r="U48" s="135"/>
      <c r="V48" s="136"/>
      <c r="W48" s="136"/>
      <c r="X48" s="100"/>
      <c r="AA48" s="100"/>
      <c r="AD48" s="135"/>
      <c r="AE48" s="136"/>
      <c r="AF48" s="136"/>
      <c r="AG48" s="100"/>
      <c r="AJ48" s="95"/>
      <c r="AK48" s="136"/>
      <c r="AL48" s="136"/>
      <c r="AM48" s="135"/>
      <c r="AN48" s="136"/>
      <c r="AO48" s="136"/>
      <c r="AP48" s="135"/>
      <c r="AQ48" s="136"/>
      <c r="AR48" s="136"/>
      <c r="AS48" s="100"/>
      <c r="AV48" s="135"/>
      <c r="AW48" s="136"/>
      <c r="AX48" s="136"/>
      <c r="AY48" s="100"/>
      <c r="BB48" s="100"/>
      <c r="BE48" s="100"/>
      <c r="BH48" s="135"/>
      <c r="BI48" s="136"/>
      <c r="BJ48" s="136"/>
      <c r="BK48" s="136"/>
      <c r="BL48" s="95"/>
      <c r="BO48" s="135"/>
      <c r="BP48" s="136"/>
      <c r="BQ48" s="136"/>
      <c r="BR48" s="131">
        <v>1</v>
      </c>
      <c r="BS48" s="136">
        <v>1.4</v>
      </c>
      <c r="BT48" s="136">
        <v>25</v>
      </c>
      <c r="BU48" s="135"/>
      <c r="BV48" s="136"/>
      <c r="BW48" s="136"/>
      <c r="BX48" s="135"/>
      <c r="BY48" s="136"/>
      <c r="BZ48" s="136"/>
      <c r="CA48" s="135"/>
      <c r="CB48" s="136"/>
      <c r="CC48" s="136"/>
      <c r="CD48" s="100"/>
      <c r="CG48" s="135"/>
      <c r="CH48" s="136"/>
      <c r="CI48" s="136"/>
      <c r="CJ48" s="136"/>
      <c r="CK48" s="135"/>
      <c r="CL48" s="136"/>
      <c r="CM48" s="136"/>
      <c r="CN48" s="100"/>
      <c r="CQ48" s="100"/>
      <c r="CT48" s="100"/>
      <c r="CW48" s="100"/>
      <c r="CZ48" s="100"/>
      <c r="DD48" s="100"/>
      <c r="DG48" s="100"/>
      <c r="DJ48" s="100"/>
      <c r="DM48" s="100"/>
      <c r="DP48" s="100"/>
      <c r="DZ48" s="96">
        <f t="shared" si="0"/>
        <v>1</v>
      </c>
      <c r="EA48" s="13">
        <f t="shared" si="1"/>
        <v>1.4</v>
      </c>
      <c r="EB48" s="13">
        <f t="shared" si="2"/>
        <v>25</v>
      </c>
      <c r="EC48" s="137"/>
      <c r="ED48" s="137"/>
      <c r="EE48" s="93">
        <f t="shared" si="3"/>
        <v>1</v>
      </c>
      <c r="EF48" s="137"/>
      <c r="EG48" s="137"/>
      <c r="EH48" s="137"/>
      <c r="EI48" s="137"/>
      <c r="EJ48" s="137"/>
      <c r="EK48" s="137"/>
      <c r="EL48" s="137"/>
      <c r="EM48" s="137"/>
    </row>
    <row r="49" spans="1:143" s="93" customFormat="1">
      <c r="A49" s="93" t="s">
        <v>103</v>
      </c>
      <c r="U49" s="140"/>
      <c r="V49" s="140"/>
      <c r="W49" s="140"/>
      <c r="X49" s="141"/>
      <c r="Y49" s="141"/>
      <c r="Z49" s="141"/>
      <c r="AA49" s="141"/>
      <c r="AB49" s="141"/>
      <c r="AC49" s="141"/>
      <c r="AD49" s="140"/>
      <c r="AE49" s="140"/>
      <c r="AF49" s="140"/>
      <c r="AG49" s="141"/>
      <c r="AH49" s="141"/>
      <c r="AI49" s="141"/>
      <c r="AJ49" s="141"/>
      <c r="AK49" s="140"/>
      <c r="AL49" s="140"/>
      <c r="AM49" s="140"/>
      <c r="AN49" s="140"/>
      <c r="AO49" s="140"/>
      <c r="AP49" s="140"/>
      <c r="AQ49" s="140"/>
      <c r="AR49" s="140"/>
      <c r="AS49" s="141"/>
      <c r="AT49" s="141"/>
      <c r="AU49" s="141"/>
      <c r="AV49" s="140"/>
      <c r="AW49" s="140"/>
      <c r="AX49" s="140"/>
      <c r="AY49" s="141"/>
      <c r="AZ49" s="141"/>
      <c r="BA49" s="141"/>
      <c r="BB49" s="141"/>
      <c r="BC49" s="141"/>
      <c r="BD49" s="141"/>
      <c r="BE49" s="141"/>
      <c r="BF49" s="141"/>
      <c r="BG49" s="141"/>
      <c r="BH49" s="140"/>
      <c r="BI49" s="140"/>
      <c r="BJ49" s="140"/>
      <c r="BK49" s="140"/>
      <c r="BL49" s="141"/>
      <c r="BM49" s="141"/>
      <c r="BN49" s="141"/>
      <c r="BO49" s="129"/>
      <c r="BP49" s="129"/>
      <c r="BQ49" s="129"/>
      <c r="BR49" s="129"/>
      <c r="BS49" s="129"/>
      <c r="BT49" s="129"/>
      <c r="BU49" s="129"/>
      <c r="BV49" s="129"/>
      <c r="BW49" s="129"/>
      <c r="BX49" s="129"/>
      <c r="BY49" s="129"/>
      <c r="BZ49" s="129"/>
      <c r="CA49" s="129"/>
      <c r="CB49" s="129"/>
      <c r="CC49" s="129"/>
      <c r="CD49" s="142"/>
      <c r="CE49" s="142"/>
      <c r="CF49" s="142"/>
      <c r="CG49" s="129"/>
      <c r="CH49" s="129"/>
      <c r="CI49" s="129"/>
      <c r="CJ49" s="129"/>
      <c r="CK49" s="129"/>
      <c r="CL49" s="129"/>
      <c r="CM49" s="129"/>
      <c r="DZ49" s="92">
        <f t="shared" si="0"/>
        <v>0</v>
      </c>
      <c r="EA49" s="93">
        <f t="shared" si="1"/>
        <v>0</v>
      </c>
      <c r="EB49" s="93">
        <f t="shared" si="2"/>
        <v>0</v>
      </c>
      <c r="EC49" s="132"/>
      <c r="ED49" s="132"/>
      <c r="EE49" s="93">
        <f t="shared" si="3"/>
        <v>0</v>
      </c>
      <c r="EF49" s="132"/>
      <c r="EG49" s="132"/>
      <c r="EH49" s="132"/>
      <c r="EI49" s="132"/>
      <c r="EJ49" s="132"/>
      <c r="EK49" s="132"/>
      <c r="EL49" s="132"/>
      <c r="EM49" s="132"/>
    </row>
    <row r="50" spans="1:143" s="93" customFormat="1">
      <c r="A50" s="93" t="s">
        <v>216</v>
      </c>
      <c r="U50" s="129"/>
      <c r="V50" s="129"/>
      <c r="W50" s="129"/>
      <c r="AD50" s="129"/>
      <c r="AE50" s="129"/>
      <c r="AF50" s="129"/>
      <c r="AK50" s="129"/>
      <c r="AL50" s="129"/>
      <c r="AM50" s="129"/>
      <c r="AN50" s="129"/>
      <c r="AO50" s="129"/>
      <c r="AP50" s="129"/>
      <c r="AQ50" s="129"/>
      <c r="AR50" s="129"/>
      <c r="AV50" s="129"/>
      <c r="AW50" s="129"/>
      <c r="AX50" s="129"/>
      <c r="BH50" s="129"/>
      <c r="BI50" s="129"/>
      <c r="BJ50" s="129"/>
      <c r="BK50" s="129"/>
      <c r="BO50" s="129"/>
      <c r="BP50" s="129"/>
      <c r="BQ50" s="129"/>
      <c r="BR50" s="129"/>
      <c r="BS50" s="129"/>
      <c r="BT50" s="129"/>
      <c r="BU50" s="129"/>
      <c r="BV50" s="129"/>
      <c r="BW50" s="129"/>
      <c r="BX50" s="129"/>
      <c r="BY50" s="129"/>
      <c r="BZ50" s="129"/>
      <c r="CA50" s="129"/>
      <c r="CB50" s="129"/>
      <c r="CC50" s="129"/>
      <c r="CG50" s="129"/>
      <c r="CH50" s="129"/>
      <c r="CI50" s="129"/>
      <c r="CJ50" s="129"/>
      <c r="CK50" s="129"/>
      <c r="CL50" s="129"/>
      <c r="CM50" s="129"/>
      <c r="DZ50" s="92">
        <f t="shared" si="0"/>
        <v>0</v>
      </c>
      <c r="EA50" s="93">
        <f t="shared" si="1"/>
        <v>0</v>
      </c>
      <c r="EB50" s="93">
        <f t="shared" si="2"/>
        <v>0</v>
      </c>
      <c r="EC50" s="132"/>
      <c r="ED50" s="132"/>
      <c r="EE50" s="93">
        <f t="shared" si="3"/>
        <v>1</v>
      </c>
      <c r="EF50" s="132"/>
      <c r="EG50" s="132"/>
      <c r="EH50" s="132"/>
      <c r="EI50" s="132"/>
      <c r="EJ50" s="132"/>
      <c r="EK50" s="132"/>
      <c r="EL50" s="132"/>
      <c r="EM50" s="132"/>
    </row>
    <row r="51" spans="1:143" s="95" customFormat="1">
      <c r="A51" s="95" t="s">
        <v>104</v>
      </c>
      <c r="N51" s="95">
        <v>1</v>
      </c>
      <c r="O51" s="95">
        <v>1.33</v>
      </c>
      <c r="P51" s="95">
        <v>18</v>
      </c>
      <c r="U51" s="131"/>
      <c r="V51" s="131"/>
      <c r="W51" s="131"/>
      <c r="AD51" s="131">
        <v>1</v>
      </c>
      <c r="AE51" s="131">
        <v>1.1100000000000001</v>
      </c>
      <c r="AF51" s="131">
        <v>20</v>
      </c>
      <c r="AJ51" s="95">
        <v>1</v>
      </c>
      <c r="AK51" s="131">
        <v>2.44</v>
      </c>
      <c r="AL51" s="131">
        <v>44</v>
      </c>
      <c r="AM51" s="131"/>
      <c r="AN51" s="131"/>
      <c r="AO51" s="131"/>
      <c r="AP51" s="131"/>
      <c r="AQ51" s="131"/>
      <c r="AR51" s="131"/>
      <c r="AS51" s="95">
        <v>1</v>
      </c>
      <c r="AT51" s="95">
        <v>1.33</v>
      </c>
      <c r="AU51" s="95">
        <v>24</v>
      </c>
      <c r="AV51" s="131"/>
      <c r="AW51" s="131"/>
      <c r="AX51" s="131"/>
      <c r="BH51" s="131"/>
      <c r="BI51" s="131"/>
      <c r="BJ51" s="131"/>
      <c r="BK51" s="131"/>
      <c r="BO51" s="131"/>
      <c r="BP51" s="131"/>
      <c r="BQ51" s="131"/>
      <c r="BR51" s="131">
        <v>1</v>
      </c>
      <c r="BS51" s="131">
        <v>1.1100000000000001</v>
      </c>
      <c r="BT51" s="131">
        <v>20</v>
      </c>
      <c r="BU51" s="131"/>
      <c r="BV51" s="131"/>
      <c r="BW51" s="131"/>
      <c r="BX51" s="131"/>
      <c r="BY51" s="131"/>
      <c r="BZ51" s="131"/>
      <c r="CA51" s="131"/>
      <c r="CB51" s="131"/>
      <c r="CC51" s="131"/>
      <c r="CD51" s="95">
        <v>1</v>
      </c>
      <c r="CE51" s="95">
        <v>0.5</v>
      </c>
      <c r="CF51" s="95">
        <v>9</v>
      </c>
      <c r="CG51" s="131"/>
      <c r="CH51" s="131"/>
      <c r="CI51" s="131"/>
      <c r="CJ51" s="131"/>
      <c r="CK51" s="131"/>
      <c r="CL51" s="131"/>
      <c r="CM51" s="131"/>
      <c r="DZ51" s="94">
        <f t="shared" si="0"/>
        <v>6</v>
      </c>
      <c r="EA51" s="95">
        <f t="shared" si="1"/>
        <v>7.8200000000000012</v>
      </c>
      <c r="EB51" s="95">
        <f t="shared" si="2"/>
        <v>135</v>
      </c>
      <c r="EC51" s="134"/>
      <c r="ED51" s="134"/>
      <c r="EE51" s="93">
        <f t="shared" si="3"/>
        <v>6</v>
      </c>
      <c r="EF51" s="134"/>
      <c r="EG51" s="134"/>
      <c r="EH51" s="134"/>
      <c r="EI51" s="134"/>
      <c r="EJ51" s="134"/>
      <c r="EK51" s="134"/>
      <c r="EL51" s="134"/>
      <c r="EM51" s="134"/>
    </row>
    <row r="52" spans="1:143" s="13" customFormat="1">
      <c r="A52" s="13" t="s">
        <v>105</v>
      </c>
      <c r="B52" s="100"/>
      <c r="E52" s="100"/>
      <c r="H52" s="100"/>
      <c r="K52" s="100">
        <v>1</v>
      </c>
      <c r="L52" s="13">
        <v>1.22</v>
      </c>
      <c r="M52" s="13">
        <v>22</v>
      </c>
      <c r="N52" s="95">
        <v>1</v>
      </c>
      <c r="O52" s="13">
        <v>1.22</v>
      </c>
      <c r="P52" s="13">
        <v>22</v>
      </c>
      <c r="U52" s="135"/>
      <c r="V52" s="136"/>
      <c r="W52" s="136"/>
      <c r="X52" s="100"/>
      <c r="AA52" s="100"/>
      <c r="AD52" s="135"/>
      <c r="AE52" s="136"/>
      <c r="AF52" s="136"/>
      <c r="AG52" s="100"/>
      <c r="AJ52" s="95">
        <v>1</v>
      </c>
      <c r="AK52" s="136">
        <v>1.1100000000000001</v>
      </c>
      <c r="AL52" s="136">
        <v>20</v>
      </c>
      <c r="AM52" s="135"/>
      <c r="AN52" s="136"/>
      <c r="AO52" s="136"/>
      <c r="AP52" s="135"/>
      <c r="AQ52" s="136"/>
      <c r="AR52" s="136"/>
      <c r="AS52" s="100"/>
      <c r="AV52" s="135"/>
      <c r="AW52" s="136"/>
      <c r="AX52" s="136"/>
      <c r="AY52" s="100"/>
      <c r="BB52" s="100"/>
      <c r="BE52" s="100"/>
      <c r="BH52" s="135"/>
      <c r="BI52" s="136"/>
      <c r="BJ52" s="136"/>
      <c r="BK52" s="136"/>
      <c r="BL52" s="95"/>
      <c r="BO52" s="135"/>
      <c r="BP52" s="136"/>
      <c r="BQ52" s="136"/>
      <c r="BR52" s="131"/>
      <c r="BS52" s="136"/>
      <c r="BT52" s="136"/>
      <c r="BU52" s="135"/>
      <c r="BV52" s="136"/>
      <c r="BW52" s="136"/>
      <c r="BX52" s="135"/>
      <c r="BY52" s="136"/>
      <c r="BZ52" s="136"/>
      <c r="CA52" s="135"/>
      <c r="CB52" s="136"/>
      <c r="CC52" s="136"/>
      <c r="CD52" s="100"/>
      <c r="CG52" s="135"/>
      <c r="CH52" s="136"/>
      <c r="CI52" s="136"/>
      <c r="CJ52" s="136"/>
      <c r="CK52" s="135"/>
      <c r="CL52" s="136"/>
      <c r="CM52" s="136"/>
      <c r="CN52" s="100"/>
      <c r="CQ52" s="100"/>
      <c r="CT52" s="100"/>
      <c r="CW52" s="100"/>
      <c r="CZ52" s="100"/>
      <c r="DD52" s="100">
        <v>1</v>
      </c>
      <c r="DE52" s="13">
        <v>1</v>
      </c>
      <c r="DF52" s="13">
        <v>36</v>
      </c>
      <c r="DG52" s="100"/>
      <c r="DJ52" s="100"/>
      <c r="DM52" s="100"/>
      <c r="DP52" s="100"/>
      <c r="DZ52" s="96">
        <f t="shared" si="0"/>
        <v>4</v>
      </c>
      <c r="EA52" s="13">
        <f t="shared" si="1"/>
        <v>4.55</v>
      </c>
      <c r="EB52" s="13">
        <f t="shared" si="2"/>
        <v>100</v>
      </c>
      <c r="EC52" s="137"/>
      <c r="ED52" s="137"/>
      <c r="EE52" s="93">
        <f t="shared" si="3"/>
        <v>3</v>
      </c>
      <c r="EF52" s="137"/>
      <c r="EG52" s="137"/>
      <c r="EH52" s="137"/>
      <c r="EI52" s="137"/>
      <c r="EJ52" s="137"/>
      <c r="EK52" s="137"/>
      <c r="EL52" s="137"/>
      <c r="EM52" s="137"/>
    </row>
    <row r="53" spans="1:143" s="13" customFormat="1">
      <c r="A53" s="13" t="s">
        <v>106</v>
      </c>
      <c r="B53" s="100"/>
      <c r="E53" s="100"/>
      <c r="H53" s="100"/>
      <c r="K53" s="100"/>
      <c r="N53" s="95"/>
      <c r="U53" s="135"/>
      <c r="V53" s="136"/>
      <c r="W53" s="136"/>
      <c r="X53" s="100"/>
      <c r="AA53" s="100"/>
      <c r="AD53" s="135"/>
      <c r="AE53" s="136"/>
      <c r="AF53" s="136"/>
      <c r="AG53" s="100"/>
      <c r="AJ53" s="95">
        <v>1</v>
      </c>
      <c r="AK53" s="136">
        <v>1</v>
      </c>
      <c r="AL53" s="136">
        <v>18</v>
      </c>
      <c r="AM53" s="135"/>
      <c r="AN53" s="136"/>
      <c r="AO53" s="136"/>
      <c r="AP53" s="135"/>
      <c r="AQ53" s="136"/>
      <c r="AR53" s="136"/>
      <c r="AS53" s="100"/>
      <c r="AV53" s="135"/>
      <c r="AW53" s="136"/>
      <c r="AX53" s="136"/>
      <c r="AY53" s="100"/>
      <c r="BB53" s="100"/>
      <c r="BE53" s="100"/>
      <c r="BH53" s="135"/>
      <c r="BI53" s="136"/>
      <c r="BJ53" s="136"/>
      <c r="BK53" s="136"/>
      <c r="BL53" s="95"/>
      <c r="BO53" s="135"/>
      <c r="BP53" s="136"/>
      <c r="BQ53" s="136"/>
      <c r="BR53" s="131"/>
      <c r="BS53" s="136"/>
      <c r="BT53" s="136"/>
      <c r="BU53" s="135"/>
      <c r="BV53" s="136"/>
      <c r="BW53" s="136"/>
      <c r="BX53" s="135"/>
      <c r="BY53" s="136"/>
      <c r="BZ53" s="136"/>
      <c r="CA53" s="135"/>
      <c r="CB53" s="136"/>
      <c r="CC53" s="136"/>
      <c r="CD53" s="100"/>
      <c r="CG53" s="135"/>
      <c r="CH53" s="136"/>
      <c r="CI53" s="136"/>
      <c r="CJ53" s="136"/>
      <c r="CK53" s="135"/>
      <c r="CL53" s="136"/>
      <c r="CM53" s="136"/>
      <c r="CN53" s="100"/>
      <c r="CQ53" s="100"/>
      <c r="CT53" s="100"/>
      <c r="CW53" s="100"/>
      <c r="CZ53" s="100"/>
      <c r="DD53" s="100"/>
      <c r="DG53" s="100"/>
      <c r="DJ53" s="100"/>
      <c r="DM53" s="100"/>
      <c r="DP53" s="100"/>
      <c r="DZ53" s="96">
        <f t="shared" si="0"/>
        <v>1</v>
      </c>
      <c r="EA53" s="13">
        <f t="shared" si="1"/>
        <v>1</v>
      </c>
      <c r="EB53" s="13">
        <f t="shared" si="2"/>
        <v>18</v>
      </c>
      <c r="EC53" s="137"/>
      <c r="ED53" s="137"/>
      <c r="EE53" s="93">
        <f t="shared" si="3"/>
        <v>1</v>
      </c>
      <c r="EF53" s="137"/>
      <c r="EG53" s="137"/>
      <c r="EH53" s="137"/>
      <c r="EI53" s="137"/>
      <c r="EJ53" s="137"/>
      <c r="EK53" s="137"/>
      <c r="EL53" s="137"/>
      <c r="EM53" s="137"/>
    </row>
    <row r="54" spans="1:143" s="13" customFormat="1">
      <c r="A54" s="13" t="s">
        <v>107</v>
      </c>
      <c r="B54" s="100"/>
      <c r="E54" s="100"/>
      <c r="H54" s="100"/>
      <c r="K54" s="100"/>
      <c r="N54" s="95"/>
      <c r="U54" s="135"/>
      <c r="V54" s="136"/>
      <c r="W54" s="136"/>
      <c r="X54" s="100"/>
      <c r="AA54" s="100"/>
      <c r="AD54" s="135"/>
      <c r="AE54" s="136"/>
      <c r="AF54" s="136"/>
      <c r="AG54" s="100"/>
      <c r="AJ54" s="95">
        <v>1</v>
      </c>
      <c r="AK54" s="136">
        <v>1</v>
      </c>
      <c r="AL54" s="136">
        <v>18</v>
      </c>
      <c r="AM54" s="135"/>
      <c r="AN54" s="136"/>
      <c r="AO54" s="136"/>
      <c r="AP54" s="135"/>
      <c r="AQ54" s="136"/>
      <c r="AR54" s="136"/>
      <c r="AS54" s="100"/>
      <c r="AV54" s="135"/>
      <c r="AW54" s="136"/>
      <c r="AX54" s="136"/>
      <c r="AY54" s="100"/>
      <c r="BB54" s="100"/>
      <c r="BE54" s="100"/>
      <c r="BH54" s="135"/>
      <c r="BI54" s="136"/>
      <c r="BJ54" s="136"/>
      <c r="BK54" s="136"/>
      <c r="BL54" s="95">
        <v>1</v>
      </c>
      <c r="BM54" s="13">
        <v>1</v>
      </c>
      <c r="BN54" s="13">
        <v>18</v>
      </c>
      <c r="BO54" s="135"/>
      <c r="BP54" s="136"/>
      <c r="BQ54" s="136"/>
      <c r="BR54" s="131"/>
      <c r="BS54" s="136"/>
      <c r="BT54" s="136"/>
      <c r="BU54" s="135"/>
      <c r="BV54" s="136"/>
      <c r="BW54" s="136"/>
      <c r="BX54" s="135"/>
      <c r="BY54" s="136"/>
      <c r="BZ54" s="136"/>
      <c r="CA54" s="135"/>
      <c r="CB54" s="136"/>
      <c r="CC54" s="136"/>
      <c r="CD54" s="100"/>
      <c r="CG54" s="135"/>
      <c r="CH54" s="136"/>
      <c r="CI54" s="136"/>
      <c r="CJ54" s="136"/>
      <c r="CK54" s="135"/>
      <c r="CL54" s="136"/>
      <c r="CM54" s="136"/>
      <c r="CN54" s="100"/>
      <c r="CQ54" s="100"/>
      <c r="CT54" s="100"/>
      <c r="CW54" s="100"/>
      <c r="CZ54" s="100"/>
      <c r="DD54" s="100"/>
      <c r="DG54" s="100"/>
      <c r="DJ54" s="100"/>
      <c r="DM54" s="100"/>
      <c r="DP54" s="100"/>
      <c r="DZ54" s="96">
        <f t="shared" si="0"/>
        <v>2</v>
      </c>
      <c r="EA54" s="13">
        <f t="shared" si="1"/>
        <v>2</v>
      </c>
      <c r="EB54" s="13">
        <f t="shared" si="2"/>
        <v>36</v>
      </c>
      <c r="EC54" s="137"/>
      <c r="ED54" s="137"/>
      <c r="EE54" s="93">
        <f t="shared" si="3"/>
        <v>2</v>
      </c>
      <c r="EF54" s="137"/>
      <c r="EG54" s="137"/>
      <c r="EH54" s="137"/>
      <c r="EI54" s="137"/>
      <c r="EJ54" s="137"/>
      <c r="EK54" s="137"/>
      <c r="EL54" s="137"/>
      <c r="EM54" s="137"/>
    </row>
    <row r="55" spans="1:143" s="13" customFormat="1">
      <c r="A55" s="13" t="s">
        <v>108</v>
      </c>
      <c r="B55" s="100"/>
      <c r="E55" s="100"/>
      <c r="H55" s="100"/>
      <c r="K55" s="100"/>
      <c r="N55" s="95"/>
      <c r="U55" s="135"/>
      <c r="V55" s="136"/>
      <c r="W55" s="136"/>
      <c r="X55" s="100"/>
      <c r="AA55" s="100"/>
      <c r="AD55" s="135">
        <v>1</v>
      </c>
      <c r="AE55" s="136">
        <v>1</v>
      </c>
      <c r="AF55" s="136">
        <v>18</v>
      </c>
      <c r="AG55" s="100"/>
      <c r="AJ55" s="95"/>
      <c r="AK55" s="136"/>
      <c r="AL55" s="136"/>
      <c r="AM55" s="135"/>
      <c r="AN55" s="136"/>
      <c r="AO55" s="136"/>
      <c r="AP55" s="135"/>
      <c r="AQ55" s="136"/>
      <c r="AR55" s="136"/>
      <c r="AS55" s="100"/>
      <c r="AV55" s="135"/>
      <c r="AW55" s="136"/>
      <c r="AX55" s="136"/>
      <c r="AY55" s="100"/>
      <c r="BB55" s="100"/>
      <c r="BE55" s="100"/>
      <c r="BH55" s="135"/>
      <c r="BI55" s="136"/>
      <c r="BJ55" s="136"/>
      <c r="BK55" s="136"/>
      <c r="BL55" s="95"/>
      <c r="BO55" s="135"/>
      <c r="BP55" s="136"/>
      <c r="BQ55" s="136"/>
      <c r="BR55" s="131"/>
      <c r="BS55" s="136"/>
      <c r="BT55" s="136"/>
      <c r="BU55" s="135"/>
      <c r="BV55" s="136"/>
      <c r="BW55" s="136"/>
      <c r="BX55" s="135"/>
      <c r="BY55" s="136"/>
      <c r="BZ55" s="136"/>
      <c r="CA55" s="135"/>
      <c r="CB55" s="136"/>
      <c r="CC55" s="136"/>
      <c r="CD55" s="100"/>
      <c r="CG55" s="135"/>
      <c r="CH55" s="136"/>
      <c r="CI55" s="136"/>
      <c r="CJ55" s="136"/>
      <c r="CK55" s="135">
        <v>1</v>
      </c>
      <c r="CL55" s="136">
        <v>1</v>
      </c>
      <c r="CM55" s="136">
        <v>20</v>
      </c>
      <c r="CN55" s="100"/>
      <c r="CQ55" s="100"/>
      <c r="CT55" s="100"/>
      <c r="CW55" s="100"/>
      <c r="CZ55" s="100"/>
      <c r="DD55" s="100"/>
      <c r="DG55" s="100"/>
      <c r="DJ55" s="100"/>
      <c r="DM55" s="100"/>
      <c r="DP55" s="100"/>
      <c r="DZ55" s="96">
        <f t="shared" si="0"/>
        <v>2</v>
      </c>
      <c r="EA55" s="13">
        <f t="shared" si="1"/>
        <v>2</v>
      </c>
      <c r="EB55" s="13">
        <f t="shared" si="2"/>
        <v>38</v>
      </c>
      <c r="EC55" s="137"/>
      <c r="ED55" s="137"/>
      <c r="EE55" s="93">
        <f t="shared" si="3"/>
        <v>1</v>
      </c>
      <c r="EF55" s="137"/>
      <c r="EG55" s="137"/>
      <c r="EH55" s="137"/>
      <c r="EI55" s="137"/>
      <c r="EJ55" s="137"/>
      <c r="EK55" s="137"/>
      <c r="EL55" s="137"/>
      <c r="EM55" s="137"/>
    </row>
    <row r="56" spans="1:143" s="13" customFormat="1">
      <c r="A56" s="13" t="s">
        <v>109</v>
      </c>
      <c r="B56" s="100"/>
      <c r="E56" s="100"/>
      <c r="H56" s="100"/>
      <c r="K56" s="100"/>
      <c r="N56" s="95">
        <v>1</v>
      </c>
      <c r="O56" s="13">
        <v>1</v>
      </c>
      <c r="P56" s="13">
        <v>18</v>
      </c>
      <c r="U56" s="135"/>
      <c r="V56" s="136"/>
      <c r="W56" s="136"/>
      <c r="X56" s="100"/>
      <c r="AA56" s="100"/>
      <c r="AD56" s="135"/>
      <c r="AE56" s="136"/>
      <c r="AF56" s="136"/>
      <c r="AG56" s="100"/>
      <c r="AJ56" s="95"/>
      <c r="AK56" s="136"/>
      <c r="AL56" s="136"/>
      <c r="AM56" s="135"/>
      <c r="AN56" s="136"/>
      <c r="AO56" s="136"/>
      <c r="AP56" s="135"/>
      <c r="AQ56" s="136"/>
      <c r="AR56" s="136"/>
      <c r="AS56" s="100"/>
      <c r="AV56" s="135"/>
      <c r="AW56" s="136"/>
      <c r="AX56" s="136"/>
      <c r="AY56" s="100"/>
      <c r="BB56" s="100"/>
      <c r="BE56" s="100"/>
      <c r="BH56" s="135"/>
      <c r="BI56" s="136"/>
      <c r="BJ56" s="136"/>
      <c r="BK56" s="136"/>
      <c r="BL56" s="95"/>
      <c r="BO56" s="135">
        <v>1</v>
      </c>
      <c r="BP56" s="136">
        <v>0.83</v>
      </c>
      <c r="BQ56" s="136">
        <v>15</v>
      </c>
      <c r="BR56" s="131"/>
      <c r="BS56" s="136"/>
      <c r="BT56" s="136"/>
      <c r="BU56" s="135"/>
      <c r="BV56" s="136"/>
      <c r="BW56" s="136"/>
      <c r="BX56" s="135"/>
      <c r="BY56" s="136"/>
      <c r="BZ56" s="136"/>
      <c r="CA56" s="135"/>
      <c r="CB56" s="136"/>
      <c r="CC56" s="136"/>
      <c r="CD56" s="100"/>
      <c r="CG56" s="135"/>
      <c r="CH56" s="136"/>
      <c r="CI56" s="136"/>
      <c r="CJ56" s="136"/>
      <c r="CK56" s="135"/>
      <c r="CL56" s="136"/>
      <c r="CM56" s="136"/>
      <c r="CN56" s="100"/>
      <c r="CQ56" s="100"/>
      <c r="CT56" s="100"/>
      <c r="CW56" s="100">
        <v>1</v>
      </c>
      <c r="CX56" s="13">
        <v>1</v>
      </c>
      <c r="CY56" s="13">
        <v>36</v>
      </c>
      <c r="CZ56" s="100"/>
      <c r="DD56" s="100"/>
      <c r="DG56" s="100"/>
      <c r="DJ56" s="100"/>
      <c r="DM56" s="100"/>
      <c r="DP56" s="100"/>
      <c r="DZ56" s="96">
        <f t="shared" si="0"/>
        <v>3</v>
      </c>
      <c r="EA56" s="13">
        <f t="shared" si="1"/>
        <v>2.83</v>
      </c>
      <c r="EB56" s="13">
        <f t="shared" si="2"/>
        <v>69</v>
      </c>
      <c r="EC56" s="137"/>
      <c r="ED56" s="137"/>
      <c r="EE56" s="93">
        <f t="shared" si="3"/>
        <v>2</v>
      </c>
      <c r="EF56" s="137"/>
      <c r="EG56" s="137"/>
      <c r="EH56" s="137"/>
      <c r="EI56" s="137"/>
      <c r="EJ56" s="137"/>
      <c r="EK56" s="137"/>
      <c r="EL56" s="137"/>
      <c r="EM56" s="137"/>
    </row>
    <row r="57" spans="1:143" s="93" customFormat="1">
      <c r="A57" s="93" t="s">
        <v>110</v>
      </c>
      <c r="U57" s="129"/>
      <c r="V57" s="129"/>
      <c r="W57" s="129"/>
      <c r="AD57" s="129"/>
      <c r="AE57" s="129"/>
      <c r="AF57" s="129"/>
      <c r="AK57" s="129"/>
      <c r="AL57" s="129"/>
      <c r="AM57" s="129"/>
      <c r="AN57" s="129"/>
      <c r="AO57" s="129"/>
      <c r="AP57" s="129"/>
      <c r="AQ57" s="129"/>
      <c r="AR57" s="129"/>
      <c r="AV57" s="129"/>
      <c r="AW57" s="129"/>
      <c r="AX57" s="129"/>
      <c r="BH57" s="129"/>
      <c r="BI57" s="129"/>
      <c r="BJ57" s="129"/>
      <c r="BK57" s="129"/>
      <c r="BO57" s="129"/>
      <c r="BP57" s="129"/>
      <c r="BQ57" s="129"/>
      <c r="BR57" s="129"/>
      <c r="BS57" s="129"/>
      <c r="BT57" s="129"/>
      <c r="BU57" s="129"/>
      <c r="BV57" s="129"/>
      <c r="BW57" s="129"/>
      <c r="BX57" s="129"/>
      <c r="BY57" s="129"/>
      <c r="BZ57" s="129"/>
      <c r="CA57" s="129"/>
      <c r="CB57" s="129"/>
      <c r="CC57" s="129"/>
      <c r="CG57" s="129"/>
      <c r="CH57" s="129"/>
      <c r="CI57" s="129"/>
      <c r="CJ57" s="129"/>
      <c r="CK57" s="129"/>
      <c r="CL57" s="129"/>
      <c r="CM57" s="129"/>
      <c r="DZ57" s="92">
        <f t="shared" si="0"/>
        <v>0</v>
      </c>
      <c r="EA57" s="93">
        <f t="shared" si="1"/>
        <v>0</v>
      </c>
      <c r="EB57" s="93">
        <f t="shared" si="2"/>
        <v>0</v>
      </c>
      <c r="EC57" s="132"/>
      <c r="ED57" s="132"/>
      <c r="EE57" s="93">
        <f t="shared" si="3"/>
        <v>0</v>
      </c>
      <c r="EF57" s="132"/>
      <c r="EG57" s="132"/>
      <c r="EH57" s="132"/>
      <c r="EI57" s="132"/>
      <c r="EJ57" s="132"/>
      <c r="EK57" s="132"/>
      <c r="EL57" s="132"/>
      <c r="EM57" s="132"/>
    </row>
    <row r="58" spans="1:143" s="13" customFormat="1">
      <c r="A58" s="13" t="s">
        <v>111</v>
      </c>
      <c r="B58" s="100"/>
      <c r="E58" s="100"/>
      <c r="H58" s="100"/>
      <c r="K58" s="100"/>
      <c r="N58" s="95"/>
      <c r="U58" s="135"/>
      <c r="V58" s="136"/>
      <c r="W58" s="136"/>
      <c r="X58" s="100"/>
      <c r="AA58" s="100"/>
      <c r="AD58" s="135"/>
      <c r="AE58" s="136"/>
      <c r="AF58" s="136"/>
      <c r="AG58" s="100">
        <v>1</v>
      </c>
      <c r="AH58" s="13">
        <v>1</v>
      </c>
      <c r="AI58" s="13">
        <v>18</v>
      </c>
      <c r="AJ58" s="95">
        <v>1</v>
      </c>
      <c r="AK58" s="136">
        <v>1</v>
      </c>
      <c r="AL58" s="136">
        <v>18</v>
      </c>
      <c r="AM58" s="135">
        <v>1</v>
      </c>
      <c r="AN58" s="136">
        <v>1</v>
      </c>
      <c r="AO58" s="136">
        <v>18</v>
      </c>
      <c r="AP58" s="135">
        <v>1</v>
      </c>
      <c r="AQ58" s="136">
        <v>1</v>
      </c>
      <c r="AR58" s="136">
        <v>18</v>
      </c>
      <c r="AS58" s="100"/>
      <c r="AV58" s="135"/>
      <c r="AW58" s="136"/>
      <c r="AX58" s="136"/>
      <c r="AY58" s="100"/>
      <c r="BB58" s="100"/>
      <c r="BE58" s="100"/>
      <c r="BH58" s="135"/>
      <c r="BI58" s="136"/>
      <c r="BJ58" s="136"/>
      <c r="BK58" s="136"/>
      <c r="BL58" s="95"/>
      <c r="BO58" s="135"/>
      <c r="BP58" s="136"/>
      <c r="BQ58" s="136"/>
      <c r="BR58" s="131"/>
      <c r="BS58" s="136"/>
      <c r="BT58" s="136"/>
      <c r="BU58" s="135"/>
      <c r="BV58" s="136"/>
      <c r="BW58" s="136"/>
      <c r="BX58" s="135"/>
      <c r="BY58" s="136"/>
      <c r="BZ58" s="136"/>
      <c r="CA58" s="135"/>
      <c r="CB58" s="136"/>
      <c r="CC58" s="136"/>
      <c r="CD58" s="100"/>
      <c r="CG58" s="135"/>
      <c r="CH58" s="136"/>
      <c r="CI58" s="136"/>
      <c r="CJ58" s="136"/>
      <c r="CK58" s="135"/>
      <c r="CL58" s="136"/>
      <c r="CM58" s="136"/>
      <c r="CN58" s="100"/>
      <c r="CQ58" s="100"/>
      <c r="CT58" s="100"/>
      <c r="CW58" s="100"/>
      <c r="CZ58" s="100"/>
      <c r="DD58" s="100"/>
      <c r="DG58" s="100"/>
      <c r="DJ58" s="100"/>
      <c r="DM58" s="100"/>
      <c r="DP58" s="100"/>
      <c r="DZ58" s="96">
        <f t="shared" si="0"/>
        <v>4</v>
      </c>
      <c r="EA58" s="13">
        <f t="shared" si="1"/>
        <v>4</v>
      </c>
      <c r="EB58" s="13">
        <f t="shared" si="2"/>
        <v>72</v>
      </c>
      <c r="EC58" s="137"/>
      <c r="ED58" s="137"/>
      <c r="EE58" s="93">
        <f t="shared" si="3"/>
        <v>4</v>
      </c>
      <c r="EF58" s="137"/>
      <c r="EG58" s="137"/>
      <c r="EH58" s="137"/>
      <c r="EI58" s="137"/>
      <c r="EJ58" s="137"/>
      <c r="EK58" s="137"/>
      <c r="EL58" s="137"/>
      <c r="EM58" s="137"/>
    </row>
    <row r="59" spans="1:143" s="13" customFormat="1">
      <c r="A59" s="13" t="s">
        <v>112</v>
      </c>
      <c r="B59" s="100"/>
      <c r="E59" s="100"/>
      <c r="H59" s="100"/>
      <c r="K59" s="100"/>
      <c r="N59" s="95"/>
      <c r="U59" s="143"/>
      <c r="V59" s="144"/>
      <c r="W59" s="144"/>
      <c r="X59" s="145"/>
      <c r="Y59" s="146"/>
      <c r="Z59" s="146"/>
      <c r="AA59" s="145"/>
      <c r="AB59" s="146"/>
      <c r="AC59" s="146"/>
      <c r="AD59" s="143"/>
      <c r="AE59" s="144"/>
      <c r="AF59" s="144"/>
      <c r="AG59" s="100"/>
      <c r="AI59" s="146"/>
      <c r="AJ59" s="147"/>
      <c r="AK59" s="144"/>
      <c r="AL59" s="144"/>
      <c r="AM59" s="143"/>
      <c r="AN59" s="144"/>
      <c r="AO59" s="144"/>
      <c r="AP59" s="143"/>
      <c r="AQ59" s="144"/>
      <c r="AR59" s="144"/>
      <c r="AS59" s="145"/>
      <c r="AT59" s="146"/>
      <c r="AU59" s="146"/>
      <c r="AV59" s="143"/>
      <c r="AW59" s="144"/>
      <c r="AX59" s="144"/>
      <c r="AY59" s="145"/>
      <c r="AZ59" s="146"/>
      <c r="BA59" s="146"/>
      <c r="BB59" s="145"/>
      <c r="BC59" s="146"/>
      <c r="BD59" s="146"/>
      <c r="BE59" s="145"/>
      <c r="BF59" s="146"/>
      <c r="BG59" s="146"/>
      <c r="BH59" s="143"/>
      <c r="BI59" s="144"/>
      <c r="BJ59" s="144"/>
      <c r="BK59" s="144"/>
      <c r="BL59" s="147"/>
      <c r="BM59" s="146"/>
      <c r="BN59" s="146"/>
      <c r="BO59" s="135"/>
      <c r="BP59" s="136"/>
      <c r="BQ59" s="136"/>
      <c r="BR59" s="131"/>
      <c r="BS59" s="136"/>
      <c r="BT59" s="136"/>
      <c r="BU59" s="135">
        <v>1</v>
      </c>
      <c r="BV59" s="136">
        <v>1</v>
      </c>
      <c r="BW59" s="136">
        <v>18</v>
      </c>
      <c r="BX59" s="135"/>
      <c r="BY59" s="136"/>
      <c r="BZ59" s="136"/>
      <c r="CA59" s="135"/>
      <c r="CB59" s="136"/>
      <c r="CC59" s="136"/>
      <c r="CD59" s="148"/>
      <c r="CE59" s="149"/>
      <c r="CF59" s="149"/>
      <c r="CG59" s="135"/>
      <c r="CH59" s="136"/>
      <c r="CI59" s="136"/>
      <c r="CJ59" s="136"/>
      <c r="CK59" s="135"/>
      <c r="CL59" s="136"/>
      <c r="CM59" s="136"/>
      <c r="CN59" s="100"/>
      <c r="CQ59" s="100"/>
      <c r="CT59" s="100"/>
      <c r="CW59" s="100"/>
      <c r="CZ59" s="100"/>
      <c r="DD59" s="100"/>
      <c r="DG59" s="100"/>
      <c r="DJ59" s="100"/>
      <c r="DM59" s="100"/>
      <c r="DP59" s="100"/>
      <c r="DZ59" s="96">
        <f t="shared" si="0"/>
        <v>1</v>
      </c>
      <c r="EA59" s="13">
        <f t="shared" si="1"/>
        <v>1</v>
      </c>
      <c r="EB59" s="13">
        <f t="shared" si="2"/>
        <v>18</v>
      </c>
      <c r="EC59" s="137"/>
      <c r="ED59" s="137"/>
      <c r="EE59" s="93">
        <f t="shared" si="3"/>
        <v>2</v>
      </c>
      <c r="EF59" s="137"/>
      <c r="EG59" s="137"/>
      <c r="EH59" s="137"/>
      <c r="EI59" s="137"/>
      <c r="EJ59" s="137"/>
      <c r="EK59" s="137"/>
      <c r="EL59" s="137"/>
      <c r="EM59" s="137"/>
    </row>
    <row r="60" spans="1:143" s="95" customFormat="1">
      <c r="A60" s="95" t="s">
        <v>113</v>
      </c>
      <c r="K60" s="95">
        <v>1</v>
      </c>
      <c r="L60" s="95">
        <v>1</v>
      </c>
      <c r="M60" s="95">
        <v>18</v>
      </c>
      <c r="N60" s="95">
        <v>1</v>
      </c>
      <c r="O60" s="95">
        <v>1</v>
      </c>
      <c r="P60" s="95">
        <v>18</v>
      </c>
      <c r="U60" s="131"/>
      <c r="V60" s="131"/>
      <c r="W60" s="131"/>
      <c r="AD60" s="131"/>
      <c r="AE60" s="131"/>
      <c r="AF60" s="131"/>
      <c r="AK60" s="131"/>
      <c r="AL60" s="131"/>
      <c r="AM60" s="131"/>
      <c r="AN60" s="131"/>
      <c r="AO60" s="131"/>
      <c r="AP60" s="131"/>
      <c r="AQ60" s="131"/>
      <c r="AR60" s="131"/>
      <c r="AV60" s="131">
        <v>1</v>
      </c>
      <c r="AW60" s="131">
        <v>1</v>
      </c>
      <c r="AX60" s="131">
        <v>18</v>
      </c>
      <c r="BH60" s="131"/>
      <c r="BI60" s="131"/>
      <c r="BJ60" s="131"/>
      <c r="BK60" s="131"/>
      <c r="BO60" s="131"/>
      <c r="BP60" s="131"/>
      <c r="BQ60" s="131"/>
      <c r="BR60" s="131">
        <v>1</v>
      </c>
      <c r="BS60" s="131">
        <v>0.78</v>
      </c>
      <c r="BT60" s="131">
        <v>14</v>
      </c>
      <c r="BU60" s="131"/>
      <c r="BV60" s="131"/>
      <c r="BW60" s="131"/>
      <c r="BX60" s="131"/>
      <c r="BY60" s="131"/>
      <c r="BZ60" s="131"/>
      <c r="CA60" s="131"/>
      <c r="CB60" s="131"/>
      <c r="CC60" s="131"/>
      <c r="CD60" s="95">
        <v>1</v>
      </c>
      <c r="CE60" s="95">
        <v>1</v>
      </c>
      <c r="CF60" s="95">
        <v>18</v>
      </c>
      <c r="CG60" s="131"/>
      <c r="CH60" s="131"/>
      <c r="CI60" s="131"/>
      <c r="CJ60" s="131"/>
      <c r="CK60" s="131"/>
      <c r="CL60" s="131"/>
      <c r="CM60" s="131"/>
      <c r="CW60" s="95">
        <v>1</v>
      </c>
      <c r="CX60" s="95">
        <v>1</v>
      </c>
      <c r="CY60" s="95">
        <v>36</v>
      </c>
      <c r="DD60" s="95">
        <v>1</v>
      </c>
      <c r="DE60" s="95">
        <v>1</v>
      </c>
      <c r="DF60" s="95">
        <v>36</v>
      </c>
      <c r="DZ60" s="94">
        <f t="shared" si="0"/>
        <v>7</v>
      </c>
      <c r="EA60" s="95">
        <f t="shared" si="1"/>
        <v>6.78</v>
      </c>
      <c r="EB60" s="95">
        <f t="shared" si="2"/>
        <v>158</v>
      </c>
      <c r="EC60" s="134"/>
      <c r="ED60" s="134"/>
      <c r="EE60" s="93">
        <f t="shared" si="3"/>
        <v>6</v>
      </c>
      <c r="EF60" s="134"/>
      <c r="EG60" s="134"/>
      <c r="EH60" s="134"/>
      <c r="EI60" s="134"/>
      <c r="EJ60" s="134"/>
      <c r="EK60" s="134"/>
      <c r="EL60" s="134"/>
      <c r="EM60" s="134"/>
    </row>
    <row r="61" spans="1:143" s="13" customFormat="1">
      <c r="A61" s="13" t="s">
        <v>115</v>
      </c>
      <c r="B61" s="100"/>
      <c r="C61" s="96"/>
      <c r="D61" s="96"/>
      <c r="E61" s="120"/>
      <c r="F61" s="96"/>
      <c r="G61" s="96"/>
      <c r="H61" s="120"/>
      <c r="I61" s="96"/>
      <c r="J61" s="96"/>
      <c r="K61" s="120"/>
      <c r="L61" s="96"/>
      <c r="M61" s="96"/>
      <c r="N61" s="94">
        <v>1</v>
      </c>
      <c r="O61" s="96">
        <v>1</v>
      </c>
      <c r="P61" s="96">
        <v>18</v>
      </c>
      <c r="Q61" s="96"/>
      <c r="R61" s="96"/>
      <c r="S61" s="96"/>
      <c r="T61" s="96"/>
      <c r="U61" s="150"/>
      <c r="V61" s="151"/>
      <c r="W61" s="151"/>
      <c r="X61" s="120"/>
      <c r="Y61" s="96"/>
      <c r="Z61" s="96"/>
      <c r="AA61" s="120"/>
      <c r="AB61" s="96"/>
      <c r="AC61" s="96"/>
      <c r="AD61" s="150"/>
      <c r="AE61" s="151"/>
      <c r="AF61" s="151"/>
      <c r="AG61" s="120"/>
      <c r="AH61" s="96"/>
      <c r="AI61" s="96"/>
      <c r="AJ61" s="94">
        <v>1</v>
      </c>
      <c r="AK61" s="151">
        <v>1</v>
      </c>
      <c r="AL61" s="151">
        <v>18</v>
      </c>
      <c r="AM61" s="150"/>
      <c r="AN61" s="151"/>
      <c r="AO61" s="151"/>
      <c r="AP61" s="150"/>
      <c r="AQ61" s="151"/>
      <c r="AR61" s="151"/>
      <c r="AS61" s="120"/>
      <c r="AT61" s="96"/>
      <c r="AU61" s="96"/>
      <c r="AV61" s="150"/>
      <c r="AW61" s="151"/>
      <c r="AX61" s="151"/>
      <c r="AY61" s="120"/>
      <c r="AZ61" s="96"/>
      <c r="BA61" s="96"/>
      <c r="BB61" s="120"/>
      <c r="BC61" s="96"/>
      <c r="BD61" s="96"/>
      <c r="BE61" s="120"/>
      <c r="BF61" s="96"/>
      <c r="BG61" s="96"/>
      <c r="BH61" s="150"/>
      <c r="BI61" s="151"/>
      <c r="BJ61" s="151"/>
      <c r="BK61" s="151"/>
      <c r="BL61" s="94">
        <v>1</v>
      </c>
      <c r="BM61" s="96">
        <v>1.5</v>
      </c>
      <c r="BN61" s="96">
        <v>27</v>
      </c>
      <c r="BO61" s="150"/>
      <c r="BP61" s="151"/>
      <c r="BQ61" s="151"/>
      <c r="BR61" s="152">
        <v>1</v>
      </c>
      <c r="BS61" s="151">
        <v>1.28</v>
      </c>
      <c r="BT61" s="151">
        <v>23</v>
      </c>
      <c r="BU61" s="150"/>
      <c r="BV61" s="151"/>
      <c r="BW61" s="151"/>
      <c r="BX61" s="150">
        <v>1</v>
      </c>
      <c r="BY61" s="151">
        <v>0.44</v>
      </c>
      <c r="BZ61" s="151">
        <v>8</v>
      </c>
      <c r="CA61" s="150"/>
      <c r="CB61" s="151"/>
      <c r="CC61" s="151"/>
      <c r="CD61" s="120"/>
      <c r="CE61" s="96"/>
      <c r="CF61" s="96"/>
      <c r="CG61" s="150"/>
      <c r="CH61" s="151"/>
      <c r="CI61" s="151"/>
      <c r="CJ61" s="151"/>
      <c r="CK61" s="150"/>
      <c r="CL61" s="151"/>
      <c r="CM61" s="136"/>
      <c r="CN61" s="100"/>
      <c r="CQ61" s="100"/>
      <c r="CT61" s="100"/>
      <c r="CW61" s="100"/>
      <c r="CZ61" s="100">
        <v>1</v>
      </c>
      <c r="DA61" s="13">
        <v>0.38</v>
      </c>
      <c r="DD61" s="100"/>
      <c r="DG61" s="100"/>
      <c r="DJ61" s="100"/>
      <c r="DM61" s="100"/>
      <c r="DP61" s="100"/>
      <c r="DZ61" s="96">
        <f t="shared" si="0"/>
        <v>6</v>
      </c>
      <c r="EA61" s="13">
        <f t="shared" si="1"/>
        <v>5.6000000000000005</v>
      </c>
      <c r="EB61" s="13">
        <f t="shared" si="2"/>
        <v>94</v>
      </c>
      <c r="EC61" s="137"/>
      <c r="ED61" s="137"/>
      <c r="EE61" s="93">
        <f t="shared" si="3"/>
        <v>5</v>
      </c>
      <c r="EF61" s="137"/>
      <c r="EG61" s="137"/>
      <c r="EH61" s="137"/>
      <c r="EI61" s="137"/>
      <c r="EJ61" s="137"/>
      <c r="EK61" s="137"/>
      <c r="EL61" s="137"/>
      <c r="EM61" s="137"/>
    </row>
    <row r="62" spans="1:143" s="95" customFormat="1">
      <c r="A62" s="95" t="s">
        <v>159</v>
      </c>
      <c r="K62" s="95">
        <v>1</v>
      </c>
      <c r="L62" s="95">
        <v>1</v>
      </c>
      <c r="M62" s="95">
        <v>18</v>
      </c>
      <c r="N62" s="95">
        <v>1</v>
      </c>
      <c r="O62" s="95">
        <v>1</v>
      </c>
      <c r="P62" s="95">
        <v>18</v>
      </c>
      <c r="U62" s="131"/>
      <c r="V62" s="131"/>
      <c r="W62" s="131"/>
      <c r="AD62" s="131"/>
      <c r="AE62" s="131"/>
      <c r="AF62" s="131"/>
      <c r="AJ62" s="95">
        <v>1</v>
      </c>
      <c r="AK62" s="131">
        <v>1</v>
      </c>
      <c r="AL62" s="131">
        <v>18</v>
      </c>
      <c r="AM62" s="131">
        <v>1</v>
      </c>
      <c r="AN62" s="131">
        <v>1</v>
      </c>
      <c r="AO62" s="131">
        <v>18</v>
      </c>
      <c r="AP62" s="131">
        <v>1</v>
      </c>
      <c r="AQ62" s="131">
        <v>1</v>
      </c>
      <c r="AR62" s="131">
        <v>18</v>
      </c>
      <c r="AS62" s="95">
        <v>1</v>
      </c>
      <c r="AT62" s="95">
        <v>1</v>
      </c>
      <c r="AU62" s="95">
        <v>18</v>
      </c>
      <c r="AV62" s="131"/>
      <c r="AW62" s="131"/>
      <c r="AX62" s="131"/>
      <c r="BH62" s="131"/>
      <c r="BI62" s="131"/>
      <c r="BJ62" s="131"/>
      <c r="BK62" s="131"/>
      <c r="BO62" s="131"/>
      <c r="BP62" s="131"/>
      <c r="BQ62" s="131"/>
      <c r="BR62" s="131"/>
      <c r="BS62" s="131"/>
      <c r="BT62" s="131"/>
      <c r="BU62" s="131"/>
      <c r="BV62" s="131"/>
      <c r="BW62" s="131"/>
      <c r="BX62" s="131"/>
      <c r="BY62" s="131"/>
      <c r="BZ62" s="131"/>
      <c r="CA62" s="131"/>
      <c r="CB62" s="131"/>
      <c r="CC62" s="131"/>
      <c r="CG62" s="131"/>
      <c r="CH62" s="131"/>
      <c r="CI62" s="131"/>
      <c r="CJ62" s="131"/>
      <c r="CK62" s="131">
        <v>1</v>
      </c>
      <c r="CL62" s="131">
        <v>1</v>
      </c>
      <c r="CM62" s="131">
        <v>20</v>
      </c>
      <c r="CT62" s="95">
        <v>1</v>
      </c>
      <c r="CU62" s="95">
        <v>1</v>
      </c>
      <c r="CV62" s="95">
        <v>20</v>
      </c>
      <c r="DJ62" s="95">
        <v>1</v>
      </c>
      <c r="DK62" s="95">
        <v>1</v>
      </c>
      <c r="DL62" s="95">
        <v>36</v>
      </c>
      <c r="DZ62" s="94">
        <f t="shared" si="0"/>
        <v>9</v>
      </c>
      <c r="EA62" s="95">
        <f t="shared" si="1"/>
        <v>9</v>
      </c>
      <c r="EB62" s="95">
        <f t="shared" si="2"/>
        <v>184</v>
      </c>
      <c r="EC62" s="134"/>
      <c r="ED62" s="134"/>
      <c r="EE62" s="93">
        <f t="shared" si="3"/>
        <v>6</v>
      </c>
      <c r="EF62" s="134"/>
      <c r="EG62" s="134"/>
      <c r="EH62" s="134"/>
      <c r="EI62" s="134"/>
      <c r="EJ62" s="134"/>
      <c r="EK62" s="134"/>
      <c r="EL62" s="134"/>
      <c r="EM62" s="134"/>
    </row>
    <row r="63" spans="1:143" s="13" customFormat="1">
      <c r="A63" s="13" t="s">
        <v>114</v>
      </c>
      <c r="B63" s="100"/>
      <c r="E63" s="100"/>
      <c r="H63" s="100"/>
      <c r="K63" s="100"/>
      <c r="N63" s="95"/>
      <c r="U63" s="135"/>
      <c r="V63" s="136"/>
      <c r="W63" s="136"/>
      <c r="X63" s="100"/>
      <c r="AA63" s="100"/>
      <c r="AD63" s="135"/>
      <c r="AE63" s="136"/>
      <c r="AF63" s="136"/>
      <c r="AG63" s="100"/>
      <c r="AJ63" s="95"/>
      <c r="AK63" s="136"/>
      <c r="AL63" s="136"/>
      <c r="AM63" s="135"/>
      <c r="AN63" s="136"/>
      <c r="AO63" s="136"/>
      <c r="AP63" s="135"/>
      <c r="AQ63" s="136"/>
      <c r="AR63" s="136"/>
      <c r="AS63" s="100"/>
      <c r="AV63" s="135"/>
      <c r="AW63" s="136"/>
      <c r="AX63" s="136"/>
      <c r="AY63" s="100"/>
      <c r="BB63" s="100"/>
      <c r="BE63" s="100"/>
      <c r="BH63" s="135"/>
      <c r="BI63" s="136"/>
      <c r="BJ63" s="136"/>
      <c r="BK63" s="136"/>
      <c r="BL63" s="95">
        <v>1</v>
      </c>
      <c r="BM63" s="13">
        <v>1.06</v>
      </c>
      <c r="BN63" s="13">
        <v>19</v>
      </c>
      <c r="BO63" s="135"/>
      <c r="BP63" s="136"/>
      <c r="BQ63" s="136"/>
      <c r="BR63" s="131"/>
      <c r="BS63" s="136"/>
      <c r="BT63" s="136"/>
      <c r="BU63" s="135"/>
      <c r="BV63" s="136"/>
      <c r="BW63" s="136"/>
      <c r="BX63" s="135"/>
      <c r="BY63" s="136"/>
      <c r="BZ63" s="136"/>
      <c r="CA63" s="135"/>
      <c r="CB63" s="136"/>
      <c r="CC63" s="136"/>
      <c r="CD63" s="100"/>
      <c r="CG63" s="135"/>
      <c r="CH63" s="136"/>
      <c r="CI63" s="136"/>
      <c r="CJ63" s="136"/>
      <c r="CK63" s="135"/>
      <c r="CL63" s="136"/>
      <c r="CM63" s="136"/>
      <c r="CN63" s="100"/>
      <c r="CQ63" s="100"/>
      <c r="CT63" s="100"/>
      <c r="CW63" s="100">
        <v>1</v>
      </c>
      <c r="CX63" s="13">
        <v>1</v>
      </c>
      <c r="CY63" s="13">
        <v>36</v>
      </c>
      <c r="CZ63" s="100"/>
      <c r="DD63" s="100"/>
      <c r="DG63" s="100"/>
      <c r="DJ63" s="100"/>
      <c r="DM63" s="100"/>
      <c r="DP63" s="100"/>
      <c r="DZ63" s="96">
        <f t="shared" si="0"/>
        <v>2</v>
      </c>
      <c r="EA63" s="13">
        <f t="shared" si="1"/>
        <v>2.06</v>
      </c>
      <c r="EB63" s="13">
        <f t="shared" si="2"/>
        <v>55</v>
      </c>
      <c r="EC63" s="137"/>
      <c r="ED63" s="137"/>
      <c r="EE63" s="93">
        <f t="shared" si="3"/>
        <v>2</v>
      </c>
      <c r="EF63" s="137"/>
      <c r="EG63" s="137"/>
      <c r="EH63" s="137"/>
      <c r="EI63" s="137"/>
      <c r="EJ63" s="137"/>
      <c r="EK63" s="137"/>
      <c r="EL63" s="137"/>
      <c r="EM63" s="137"/>
    </row>
    <row r="64" spans="1:143" s="13" customFormat="1">
      <c r="A64" s="13" t="s">
        <v>116</v>
      </c>
      <c r="B64" s="100"/>
      <c r="C64" s="153"/>
      <c r="D64" s="153"/>
      <c r="E64" s="114"/>
      <c r="F64" s="153"/>
      <c r="G64" s="153"/>
      <c r="H64" s="114"/>
      <c r="I64" s="153"/>
      <c r="J64" s="153"/>
      <c r="K64" s="114"/>
      <c r="L64" s="153"/>
      <c r="M64" s="153"/>
      <c r="N64" s="115"/>
      <c r="O64" s="153"/>
      <c r="P64" s="153"/>
      <c r="Q64" s="153"/>
      <c r="R64" s="153"/>
      <c r="S64" s="153"/>
      <c r="T64" s="153"/>
      <c r="U64" s="116"/>
      <c r="V64" s="154"/>
      <c r="W64" s="154"/>
      <c r="X64" s="114"/>
      <c r="Y64" s="153"/>
      <c r="Z64" s="153"/>
      <c r="AA64" s="114"/>
      <c r="AB64" s="153"/>
      <c r="AC64" s="153"/>
      <c r="AD64" s="116"/>
      <c r="AE64" s="154"/>
      <c r="AF64" s="154"/>
      <c r="AG64" s="114"/>
      <c r="AH64" s="153"/>
      <c r="AI64" s="153"/>
      <c r="AJ64" s="115"/>
      <c r="AK64" s="154"/>
      <c r="AL64" s="154"/>
      <c r="AM64" s="116"/>
      <c r="AN64" s="154"/>
      <c r="AO64" s="154"/>
      <c r="AP64" s="116"/>
      <c r="AQ64" s="154"/>
      <c r="AR64" s="154"/>
      <c r="AS64" s="114"/>
      <c r="AT64" s="153"/>
      <c r="AU64" s="153"/>
      <c r="AV64" s="116"/>
      <c r="AW64" s="154"/>
      <c r="AX64" s="154"/>
      <c r="AY64" s="100"/>
      <c r="BB64" s="100"/>
      <c r="BE64" s="100"/>
      <c r="BH64" s="135"/>
      <c r="BI64" s="136"/>
      <c r="BJ64" s="136"/>
      <c r="BK64" s="136"/>
      <c r="BL64" s="95"/>
      <c r="BO64" s="135"/>
      <c r="BP64" s="136"/>
      <c r="BQ64" s="136"/>
      <c r="BR64" s="131">
        <v>1</v>
      </c>
      <c r="BS64" s="136">
        <v>1</v>
      </c>
      <c r="BT64" s="136">
        <v>18</v>
      </c>
      <c r="BU64" s="135">
        <v>1</v>
      </c>
      <c r="BV64" s="136">
        <v>1</v>
      </c>
      <c r="BW64" s="136">
        <v>18</v>
      </c>
      <c r="BX64" s="135"/>
      <c r="BY64" s="136"/>
      <c r="BZ64" s="136"/>
      <c r="CA64" s="135"/>
      <c r="CB64" s="136"/>
      <c r="CC64" s="136"/>
      <c r="CD64" s="100"/>
      <c r="CG64" s="135"/>
      <c r="CH64" s="136"/>
      <c r="CI64" s="136"/>
      <c r="CJ64" s="136"/>
      <c r="CK64" s="135"/>
      <c r="CL64" s="136"/>
      <c r="CM64" s="136"/>
      <c r="CN64" s="100"/>
      <c r="CQ64" s="100"/>
      <c r="CT64" s="100"/>
      <c r="CW64" s="100"/>
      <c r="CZ64" s="100"/>
      <c r="DD64" s="100"/>
      <c r="DG64" s="100"/>
      <c r="DJ64" s="100"/>
      <c r="DM64" s="100"/>
      <c r="DP64" s="100"/>
      <c r="DZ64" s="96">
        <f t="shared" si="0"/>
        <v>2</v>
      </c>
      <c r="EA64" s="13">
        <f t="shared" si="1"/>
        <v>2</v>
      </c>
      <c r="EB64" s="13">
        <f t="shared" si="2"/>
        <v>36</v>
      </c>
      <c r="EC64" s="137"/>
      <c r="ED64" s="137"/>
      <c r="EE64" s="93">
        <f t="shared" si="3"/>
        <v>2</v>
      </c>
      <c r="EF64" s="137"/>
      <c r="EG64" s="137"/>
      <c r="EH64" s="137"/>
      <c r="EI64" s="137"/>
      <c r="EJ64" s="137"/>
      <c r="EK64" s="137"/>
      <c r="EL64" s="137"/>
      <c r="EM64" s="137"/>
    </row>
    <row r="65" spans="1:143" s="13" customFormat="1">
      <c r="A65" s="13" t="s">
        <v>117</v>
      </c>
      <c r="B65" s="100"/>
      <c r="E65" s="100"/>
      <c r="H65" s="100"/>
      <c r="K65" s="100"/>
      <c r="N65" s="95"/>
      <c r="U65" s="135"/>
      <c r="V65" s="136"/>
      <c r="W65" s="136"/>
      <c r="X65" s="100">
        <v>1</v>
      </c>
      <c r="Y65" s="13">
        <v>0.5</v>
      </c>
      <c r="Z65" s="13">
        <v>9</v>
      </c>
      <c r="AA65" s="100"/>
      <c r="AD65" s="135"/>
      <c r="AE65" s="136"/>
      <c r="AF65" s="136"/>
      <c r="AG65" s="100"/>
      <c r="AJ65" s="95"/>
      <c r="AK65" s="136"/>
      <c r="AL65" s="136"/>
      <c r="AM65" s="135"/>
      <c r="AN65" s="136"/>
      <c r="AO65" s="136"/>
      <c r="AP65" s="135">
        <v>1</v>
      </c>
      <c r="AQ65" s="136">
        <v>0.69</v>
      </c>
      <c r="AR65" s="136">
        <v>12.5</v>
      </c>
      <c r="AS65" s="100"/>
      <c r="AV65" s="135"/>
      <c r="AW65" s="136"/>
      <c r="AX65" s="136"/>
      <c r="AY65" s="100"/>
      <c r="BB65" s="100"/>
      <c r="BE65" s="100"/>
      <c r="BH65" s="135"/>
      <c r="BI65" s="136"/>
      <c r="BJ65" s="136"/>
      <c r="BK65" s="136"/>
      <c r="BL65" s="95"/>
      <c r="BO65" s="135"/>
      <c r="BP65" s="136"/>
      <c r="BQ65" s="136"/>
      <c r="BR65" s="131"/>
      <c r="BS65" s="136"/>
      <c r="BT65" s="136"/>
      <c r="BU65" s="135"/>
      <c r="BV65" s="136"/>
      <c r="BW65" s="136"/>
      <c r="BX65" s="135"/>
      <c r="BY65" s="136"/>
      <c r="BZ65" s="136"/>
      <c r="CA65" s="135"/>
      <c r="CB65" s="136"/>
      <c r="CC65" s="136"/>
      <c r="CD65" s="100"/>
      <c r="CG65" s="135"/>
      <c r="CH65" s="136"/>
      <c r="CI65" s="136"/>
      <c r="CJ65" s="136"/>
      <c r="CK65" s="135"/>
      <c r="CL65" s="136"/>
      <c r="CM65" s="136"/>
      <c r="CN65" s="100"/>
      <c r="CQ65" s="100"/>
      <c r="CT65" s="100"/>
      <c r="CW65" s="100"/>
      <c r="CZ65" s="100"/>
      <c r="DD65" s="100"/>
      <c r="DG65" s="100"/>
      <c r="DJ65" s="100"/>
      <c r="DM65" s="100"/>
      <c r="DP65" s="100"/>
      <c r="DZ65" s="96">
        <f t="shared" si="0"/>
        <v>2</v>
      </c>
      <c r="EA65" s="13">
        <f t="shared" si="1"/>
        <v>1.19</v>
      </c>
      <c r="EB65" s="13">
        <f t="shared" si="2"/>
        <v>21.5</v>
      </c>
      <c r="EC65" s="137"/>
      <c r="ED65" s="137"/>
      <c r="EE65" s="93">
        <f t="shared" si="3"/>
        <v>2</v>
      </c>
      <c r="EF65" s="137"/>
      <c r="EG65" s="137"/>
      <c r="EH65" s="137"/>
      <c r="EI65" s="137"/>
      <c r="EJ65" s="137"/>
      <c r="EK65" s="137"/>
      <c r="EL65" s="137"/>
      <c r="EM65" s="137"/>
    </row>
    <row r="66" spans="1:143" s="155" customFormat="1" ht="17.25" customHeight="1">
      <c r="A66" s="155" t="s">
        <v>118</v>
      </c>
      <c r="B66" s="156"/>
      <c r="E66" s="156"/>
      <c r="H66" s="156"/>
      <c r="K66" s="156"/>
      <c r="N66" s="157"/>
      <c r="U66" s="158"/>
      <c r="V66" s="159"/>
      <c r="W66" s="159"/>
      <c r="X66" s="156"/>
      <c r="AA66" s="156"/>
      <c r="AD66" s="158"/>
      <c r="AE66" s="159"/>
      <c r="AF66" s="159"/>
      <c r="AG66" s="156">
        <v>1</v>
      </c>
      <c r="AH66" s="155">
        <v>1.5</v>
      </c>
      <c r="AI66" s="155">
        <v>27</v>
      </c>
      <c r="AJ66" s="157"/>
      <c r="AK66" s="159"/>
      <c r="AL66" s="159"/>
      <c r="AM66" s="158"/>
      <c r="AN66" s="159"/>
      <c r="AO66" s="159"/>
      <c r="AP66" s="158"/>
      <c r="AQ66" s="159"/>
      <c r="AR66" s="159"/>
      <c r="AS66" s="156">
        <v>1</v>
      </c>
      <c r="AT66" s="155">
        <v>0.78</v>
      </c>
      <c r="AU66" s="155">
        <v>14</v>
      </c>
      <c r="AV66" s="158"/>
      <c r="AW66" s="159"/>
      <c r="AX66" s="159"/>
      <c r="AY66" s="156"/>
      <c r="BB66" s="156"/>
      <c r="BE66" s="156"/>
      <c r="BH66" s="158"/>
      <c r="BI66" s="159"/>
      <c r="BJ66" s="159"/>
      <c r="BK66" s="159"/>
      <c r="BL66" s="157"/>
      <c r="BO66" s="158"/>
      <c r="BP66" s="159"/>
      <c r="BQ66" s="159"/>
      <c r="BR66" s="160"/>
      <c r="BS66" s="159"/>
      <c r="BT66" s="159"/>
      <c r="BU66" s="158"/>
      <c r="BV66" s="159"/>
      <c r="BW66" s="159"/>
      <c r="BX66" s="158">
        <v>1</v>
      </c>
      <c r="BY66" s="159">
        <v>0.5</v>
      </c>
      <c r="BZ66" s="159">
        <v>9</v>
      </c>
      <c r="CA66" s="158"/>
      <c r="CB66" s="159"/>
      <c r="CC66" s="159"/>
      <c r="CD66" s="156"/>
      <c r="CG66" s="158"/>
      <c r="CH66" s="159"/>
      <c r="CI66" s="159"/>
      <c r="CJ66" s="159"/>
      <c r="CK66" s="158"/>
      <c r="CL66" s="159"/>
      <c r="CM66" s="159"/>
      <c r="CN66" s="156"/>
      <c r="CQ66" s="156"/>
      <c r="CT66" s="156"/>
      <c r="CW66" s="156"/>
      <c r="CZ66" s="156"/>
      <c r="DD66" s="156"/>
      <c r="DG66" s="156"/>
      <c r="DJ66" s="156"/>
      <c r="DM66" s="156"/>
      <c r="DP66" s="156"/>
      <c r="DZ66" s="96">
        <f t="shared" si="0"/>
        <v>3</v>
      </c>
      <c r="EA66" s="13">
        <f t="shared" si="1"/>
        <v>2.7800000000000002</v>
      </c>
      <c r="EB66" s="13">
        <f t="shared" si="2"/>
        <v>50</v>
      </c>
      <c r="EC66" s="137"/>
      <c r="ED66" s="137"/>
      <c r="EE66" s="93">
        <f t="shared" si="3"/>
        <v>3</v>
      </c>
      <c r="EF66" s="137"/>
      <c r="EG66" s="137"/>
      <c r="EH66" s="137"/>
      <c r="EI66" s="137"/>
      <c r="EJ66" s="137"/>
      <c r="EK66" s="137"/>
      <c r="EL66" s="137"/>
      <c r="EM66" s="137"/>
    </row>
    <row r="67" spans="1:143" s="93" customFormat="1">
      <c r="A67" s="93" t="s">
        <v>119</v>
      </c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161"/>
      <c r="V67" s="161"/>
      <c r="W67" s="161"/>
      <c r="X67" s="92"/>
      <c r="Y67" s="92"/>
      <c r="Z67" s="92"/>
      <c r="AA67" s="92"/>
      <c r="AB67" s="92"/>
      <c r="AC67" s="92"/>
      <c r="AD67" s="161"/>
      <c r="AE67" s="161"/>
      <c r="AF67" s="161"/>
      <c r="AG67" s="92"/>
      <c r="AH67" s="92"/>
      <c r="AI67" s="92"/>
      <c r="AJ67" s="92"/>
      <c r="AK67" s="161"/>
      <c r="AL67" s="161"/>
      <c r="AM67" s="161"/>
      <c r="AN67" s="161"/>
      <c r="AO67" s="161"/>
      <c r="AP67" s="161"/>
      <c r="AQ67" s="161"/>
      <c r="AR67" s="161"/>
      <c r="AS67" s="92"/>
      <c r="AT67" s="92"/>
      <c r="AU67" s="92"/>
      <c r="AV67" s="161"/>
      <c r="AW67" s="161"/>
      <c r="AX67" s="161"/>
      <c r="AY67" s="92"/>
      <c r="AZ67" s="92"/>
      <c r="BA67" s="92"/>
      <c r="BB67" s="92"/>
      <c r="BC67" s="92"/>
      <c r="BD67" s="92"/>
      <c r="BE67" s="92"/>
      <c r="BF67" s="92"/>
      <c r="BG67" s="92"/>
      <c r="BH67" s="161"/>
      <c r="BI67" s="161"/>
      <c r="BJ67" s="161"/>
      <c r="BK67" s="161"/>
      <c r="BO67" s="129"/>
      <c r="BP67" s="129"/>
      <c r="BQ67" s="129"/>
      <c r="BR67" s="129"/>
      <c r="BS67" s="129"/>
      <c r="BT67" s="129"/>
      <c r="BU67" s="129"/>
      <c r="BV67" s="129"/>
      <c r="BW67" s="129"/>
      <c r="BX67" s="129"/>
      <c r="BY67" s="129"/>
      <c r="BZ67" s="129"/>
      <c r="CA67" s="129"/>
      <c r="CB67" s="129"/>
      <c r="CC67" s="129"/>
      <c r="CG67" s="129"/>
      <c r="CH67" s="129"/>
      <c r="CI67" s="129"/>
      <c r="CJ67" s="129"/>
      <c r="CK67" s="129"/>
      <c r="CL67" s="129"/>
      <c r="CM67" s="129"/>
      <c r="DZ67" s="92">
        <f t="shared" si="0"/>
        <v>0</v>
      </c>
      <c r="EA67" s="93">
        <f t="shared" si="1"/>
        <v>0</v>
      </c>
      <c r="EB67" s="93">
        <f t="shared" si="2"/>
        <v>0</v>
      </c>
      <c r="EC67" s="162"/>
      <c r="ED67" s="163"/>
      <c r="EE67" s="93">
        <f t="shared" si="3"/>
        <v>0</v>
      </c>
      <c r="EF67" s="162"/>
    </row>
    <row r="68" spans="1:143" s="164" customFormat="1">
      <c r="A68" s="164" t="s">
        <v>120</v>
      </c>
      <c r="C68" s="165"/>
      <c r="D68" s="165"/>
      <c r="E68" s="165">
        <v>1</v>
      </c>
      <c r="F68" s="165">
        <v>1</v>
      </c>
      <c r="G68" s="165">
        <v>40</v>
      </c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6"/>
      <c r="V68" s="166"/>
      <c r="W68" s="166"/>
      <c r="X68" s="165"/>
      <c r="Y68" s="165"/>
      <c r="Z68" s="165"/>
      <c r="AA68" s="165"/>
      <c r="AB68" s="165"/>
      <c r="AC68" s="165"/>
      <c r="AD68" s="166"/>
      <c r="AE68" s="166"/>
      <c r="AF68" s="166"/>
      <c r="AG68" s="165"/>
      <c r="AH68" s="165"/>
      <c r="AI68" s="165"/>
      <c r="AJ68" s="165"/>
      <c r="AK68" s="166"/>
      <c r="AL68" s="166"/>
      <c r="AM68" s="166"/>
      <c r="AN68" s="166"/>
      <c r="AO68" s="166"/>
      <c r="AP68" s="166">
        <v>1</v>
      </c>
      <c r="AQ68" s="166">
        <v>1.94</v>
      </c>
      <c r="AR68" s="166">
        <v>35</v>
      </c>
      <c r="AS68" s="165"/>
      <c r="AT68" s="165"/>
      <c r="AU68" s="165"/>
      <c r="AV68" s="166"/>
      <c r="AW68" s="166"/>
      <c r="AX68" s="166"/>
      <c r="AY68" s="165"/>
      <c r="AZ68" s="165"/>
      <c r="BA68" s="165"/>
      <c r="BB68" s="165"/>
      <c r="BC68" s="165"/>
      <c r="BD68" s="165"/>
      <c r="BE68" s="165"/>
      <c r="BF68" s="165"/>
      <c r="BG68" s="165"/>
      <c r="BH68" s="166"/>
      <c r="BI68" s="166"/>
      <c r="BJ68" s="166"/>
      <c r="BK68" s="166"/>
      <c r="BL68" s="165">
        <v>1</v>
      </c>
      <c r="BM68" s="165">
        <v>1.72</v>
      </c>
      <c r="BN68" s="165">
        <v>31</v>
      </c>
      <c r="BO68" s="166"/>
      <c r="BP68" s="166"/>
      <c r="BQ68" s="166"/>
      <c r="BR68" s="166"/>
      <c r="BS68" s="166"/>
      <c r="BT68" s="166"/>
      <c r="BU68" s="166"/>
      <c r="BV68" s="166"/>
      <c r="BW68" s="166"/>
      <c r="BX68" s="166">
        <v>1</v>
      </c>
      <c r="BY68" s="166">
        <v>0.5</v>
      </c>
      <c r="BZ68" s="166">
        <v>9</v>
      </c>
      <c r="CA68" s="166"/>
      <c r="CB68" s="166"/>
      <c r="CC68" s="166"/>
      <c r="CD68" s="165">
        <v>1</v>
      </c>
      <c r="CE68" s="165">
        <v>0.78</v>
      </c>
      <c r="CF68" s="165">
        <v>14</v>
      </c>
      <c r="CG68" s="166"/>
      <c r="CH68" s="166"/>
      <c r="CI68" s="166"/>
      <c r="CJ68" s="166"/>
      <c r="CK68" s="166"/>
      <c r="CL68" s="166"/>
      <c r="CM68" s="166"/>
      <c r="CN68" s="165"/>
      <c r="CO68" s="165"/>
      <c r="CP68" s="165"/>
      <c r="CQ68" s="165"/>
      <c r="CR68" s="165"/>
      <c r="CS68" s="165"/>
      <c r="CT68" s="165"/>
      <c r="CU68" s="165"/>
      <c r="CV68" s="165"/>
      <c r="CW68" s="165"/>
      <c r="CX68" s="165"/>
      <c r="CY68" s="165"/>
      <c r="CZ68" s="165"/>
      <c r="DA68" s="165"/>
      <c r="DB68" s="165"/>
      <c r="DC68" s="165"/>
      <c r="DD68" s="165">
        <v>1</v>
      </c>
      <c r="DE68" s="165">
        <v>1</v>
      </c>
      <c r="DF68" s="165">
        <v>36</v>
      </c>
      <c r="DG68" s="165"/>
      <c r="DH68" s="165"/>
      <c r="DI68" s="165"/>
      <c r="DJ68" s="165"/>
      <c r="DK68" s="165"/>
      <c r="DL68" s="165"/>
      <c r="DM68" s="165"/>
      <c r="DN68" s="165"/>
      <c r="DO68" s="165"/>
      <c r="DP68" s="165"/>
      <c r="DQ68" s="165"/>
      <c r="DR68" s="165"/>
      <c r="DS68" s="165"/>
      <c r="DT68" s="165"/>
      <c r="DU68" s="165"/>
      <c r="DV68" s="165"/>
      <c r="DW68" s="165"/>
      <c r="DX68" s="165"/>
      <c r="DY68" s="165"/>
      <c r="DZ68" s="94">
        <f t="shared" si="0"/>
        <v>6</v>
      </c>
      <c r="EA68" s="95">
        <f t="shared" si="1"/>
        <v>6.94</v>
      </c>
      <c r="EB68" s="95">
        <f t="shared" si="2"/>
        <v>165</v>
      </c>
      <c r="EC68" s="134"/>
      <c r="ED68" s="134"/>
      <c r="EE68" s="93">
        <f t="shared" si="3"/>
        <v>4</v>
      </c>
      <c r="EF68" s="134"/>
      <c r="EG68" s="134"/>
      <c r="EH68" s="134"/>
      <c r="EI68" s="134"/>
      <c r="EJ68" s="134"/>
      <c r="EK68" s="134"/>
      <c r="EL68" s="134"/>
      <c r="EM68" s="134"/>
    </row>
    <row r="69" spans="1:143" s="13" customFormat="1">
      <c r="A69" s="13" t="s">
        <v>121</v>
      </c>
      <c r="B69" s="100"/>
      <c r="E69" s="100"/>
      <c r="H69" s="100"/>
      <c r="K69" s="100"/>
      <c r="N69" s="95"/>
      <c r="U69" s="135"/>
      <c r="V69" s="136"/>
      <c r="W69" s="136"/>
      <c r="X69" s="100"/>
      <c r="AA69" s="100"/>
      <c r="AD69" s="135"/>
      <c r="AE69" s="136"/>
      <c r="AF69" s="136"/>
      <c r="AG69" s="100"/>
      <c r="AJ69" s="95"/>
      <c r="AK69" s="136"/>
      <c r="AL69" s="136">
        <v>1</v>
      </c>
      <c r="AM69" s="135">
        <v>1</v>
      </c>
      <c r="AN69" s="136">
        <v>18</v>
      </c>
      <c r="AO69" s="136"/>
      <c r="AP69" s="135"/>
      <c r="AQ69" s="136"/>
      <c r="AR69" s="136"/>
      <c r="AS69" s="100"/>
      <c r="AV69" s="135"/>
      <c r="AW69" s="136"/>
      <c r="AX69" s="136"/>
      <c r="AY69" s="100"/>
      <c r="BB69" s="100"/>
      <c r="BE69" s="100"/>
      <c r="BH69" s="135"/>
      <c r="BI69" s="136"/>
      <c r="BJ69" s="136"/>
      <c r="BK69" s="136"/>
      <c r="BL69" s="95">
        <v>1</v>
      </c>
      <c r="BM69" s="13">
        <v>1</v>
      </c>
      <c r="BO69" s="135"/>
      <c r="BP69" s="136"/>
      <c r="BQ69" s="136"/>
      <c r="BR69" s="131"/>
      <c r="BS69" s="136"/>
      <c r="BT69" s="136"/>
      <c r="BU69" s="135"/>
      <c r="BV69" s="136"/>
      <c r="BW69" s="136"/>
      <c r="BX69" s="135"/>
      <c r="BY69" s="136"/>
      <c r="BZ69" s="136"/>
      <c r="CA69" s="135"/>
      <c r="CB69" s="136"/>
      <c r="CC69" s="136"/>
      <c r="CD69" s="100"/>
      <c r="CG69" s="135"/>
      <c r="CH69" s="136"/>
      <c r="CI69" s="136"/>
      <c r="CJ69" s="136"/>
      <c r="CK69" s="135"/>
      <c r="CL69" s="136"/>
      <c r="CM69" s="136"/>
      <c r="CN69" s="100"/>
      <c r="CQ69" s="100"/>
      <c r="CT69" s="100"/>
      <c r="CW69" s="100"/>
      <c r="CZ69" s="100"/>
      <c r="DD69" s="100"/>
      <c r="DG69" s="100"/>
      <c r="DJ69" s="100"/>
      <c r="DM69" s="100"/>
      <c r="DP69" s="100"/>
      <c r="DZ69" s="96">
        <f t="shared" si="0"/>
        <v>2</v>
      </c>
      <c r="EA69" s="13">
        <f t="shared" si="1"/>
        <v>19</v>
      </c>
      <c r="EB69" s="13">
        <f t="shared" si="2"/>
        <v>1</v>
      </c>
      <c r="EC69" s="137"/>
      <c r="ED69" s="137"/>
      <c r="EE69" s="93">
        <f t="shared" si="3"/>
        <v>2</v>
      </c>
      <c r="EF69" s="137"/>
      <c r="EG69" s="137"/>
      <c r="EH69" s="137"/>
      <c r="EI69" s="137"/>
      <c r="EJ69" s="137"/>
      <c r="EK69" s="137"/>
      <c r="EL69" s="137"/>
      <c r="EM69" s="137"/>
    </row>
    <row r="70" spans="1:143" s="93" customFormat="1">
      <c r="A70" s="93" t="s">
        <v>122</v>
      </c>
      <c r="U70" s="129"/>
      <c r="V70" s="129"/>
      <c r="W70" s="129"/>
      <c r="AD70" s="129"/>
      <c r="AE70" s="129"/>
      <c r="AF70" s="129"/>
      <c r="AK70" s="129"/>
      <c r="AL70" s="129"/>
      <c r="AM70" s="129"/>
      <c r="AN70" s="129"/>
      <c r="AO70" s="129"/>
      <c r="AP70" s="129"/>
      <c r="AQ70" s="129"/>
      <c r="AR70" s="129"/>
      <c r="AV70" s="129"/>
      <c r="AW70" s="129"/>
      <c r="AX70" s="129"/>
      <c r="BH70" s="129"/>
      <c r="BI70" s="129"/>
      <c r="BJ70" s="129"/>
      <c r="BK70" s="129"/>
      <c r="BO70" s="129"/>
      <c r="BP70" s="129"/>
      <c r="BQ70" s="129"/>
      <c r="BR70" s="129"/>
      <c r="BS70" s="129"/>
      <c r="BT70" s="129"/>
      <c r="BU70" s="129"/>
      <c r="BV70" s="129"/>
      <c r="BW70" s="129"/>
      <c r="BX70" s="129"/>
      <c r="BY70" s="129"/>
      <c r="BZ70" s="129"/>
      <c r="CA70" s="129"/>
      <c r="CB70" s="129"/>
      <c r="CC70" s="129"/>
      <c r="CG70" s="129"/>
      <c r="CH70" s="129"/>
      <c r="CI70" s="129"/>
      <c r="CJ70" s="129"/>
      <c r="CK70" s="129"/>
      <c r="CL70" s="129"/>
      <c r="CM70" s="129"/>
      <c r="DZ70" s="92">
        <f t="shared" ref="DZ70:DZ72" si="4">SUM(B70,E70,H70,K70,N70,Q70,U70,X70,AA70,AD70,AG70,AJ70,AM70,AP70,AS70,AV70,AY70,BB70,BE70,BH70,BL70,BO70,BR70,BU70,BX70,CA70,CD70,CG70,CK70,CN70,CQ70,CT70,CW70,CZ70,DD70,DG70,DJ70,DM70,DP70,DV70)</f>
        <v>0</v>
      </c>
      <c r="EA70" s="93">
        <f t="shared" ref="EA70:EA72" si="5">SUM(C70,F70,I70,L70,O70,R70,V70,Y70,AB70,AE70,AH70,AK70,AN70,AQ70,AT70,AW70,AZ70,BC70,BF70,BI70,BM70,BP70,BS70,BV70,BY70,CB70,CE70,CH70,CL70,CO70,CR70,CU70,CX70,DA70,DE70,DH70,DK70,DN70,DQ70,DW70)</f>
        <v>0</v>
      </c>
      <c r="EB70" s="93">
        <f t="shared" ref="EB70:EB72" si="6">SUM(D70,G70,J70,M70,P70,S70,W70,Z70,AC70,AF70,AI70,AL70,AO70,AR70,AU70,AX70,BA70,BD70,BG70,BJ70,BN70,BQ70,BT70,BW70,BZ70,CC70,CF70,CI70,CM70,CP70,CS70,CV70,CY70,DB70,DF70,DI70,DL70,DO70,DR70,DX70)</f>
        <v>0</v>
      </c>
      <c r="EC70" s="132"/>
      <c r="ED70" s="132"/>
      <c r="EE70" s="93">
        <f t="shared" ref="EE70:EE72" si="7">SUM(K70,N70,Q70,U70,X70,AA70,AD70,AG70,AJ70,AM70,AP70,AS70,AV70,AY70,BB70,BE70,BH70,BL70,BO70,BR71,BR70,BU70,BX70,CA70,CD70,CG70)</f>
        <v>0</v>
      </c>
      <c r="EF70" s="132"/>
      <c r="EG70" s="132"/>
      <c r="EH70" s="132"/>
      <c r="EI70" s="132"/>
      <c r="EJ70" s="132"/>
      <c r="EK70" s="132"/>
      <c r="EL70" s="132"/>
      <c r="EM70" s="132"/>
    </row>
    <row r="71" spans="1:143" s="13" customFormat="1">
      <c r="A71" s="13" t="s">
        <v>123</v>
      </c>
      <c r="B71" s="100"/>
      <c r="C71" s="96"/>
      <c r="D71" s="96"/>
      <c r="E71" s="120"/>
      <c r="F71" s="96"/>
      <c r="G71" s="96"/>
      <c r="H71" s="120"/>
      <c r="I71" s="96"/>
      <c r="J71" s="96"/>
      <c r="K71" s="120"/>
      <c r="L71" s="96"/>
      <c r="M71" s="96"/>
      <c r="N71" s="94">
        <v>1</v>
      </c>
      <c r="O71" s="96">
        <v>1</v>
      </c>
      <c r="P71" s="96">
        <v>18</v>
      </c>
      <c r="Q71" s="96"/>
      <c r="R71" s="96"/>
      <c r="S71" s="96"/>
      <c r="T71" s="96"/>
      <c r="U71" s="150"/>
      <c r="V71" s="151"/>
      <c r="W71" s="151"/>
      <c r="X71" s="120"/>
      <c r="Y71" s="96"/>
      <c r="Z71" s="96"/>
      <c r="AA71" s="120"/>
      <c r="AB71" s="96"/>
      <c r="AC71" s="96"/>
      <c r="AD71" s="150"/>
      <c r="AE71" s="151"/>
      <c r="AF71" s="151"/>
      <c r="AG71" s="120"/>
      <c r="AH71" s="96"/>
      <c r="AI71" s="96"/>
      <c r="AJ71" s="94">
        <v>1</v>
      </c>
      <c r="AK71" s="151">
        <v>1</v>
      </c>
      <c r="AL71" s="151">
        <v>18</v>
      </c>
      <c r="AM71" s="150"/>
      <c r="AN71" s="151"/>
      <c r="AO71" s="151"/>
      <c r="AP71" s="150"/>
      <c r="AQ71" s="151"/>
      <c r="AR71" s="151"/>
      <c r="AS71" s="120"/>
      <c r="AT71" s="96"/>
      <c r="AU71" s="96"/>
      <c r="AV71" s="150"/>
      <c r="AW71" s="151"/>
      <c r="AX71" s="151"/>
      <c r="AY71" s="120"/>
      <c r="AZ71" s="96"/>
      <c r="BA71" s="96"/>
      <c r="BB71" s="120"/>
      <c r="BC71" s="96"/>
      <c r="BD71" s="96"/>
      <c r="BE71" s="120"/>
      <c r="BF71" s="96"/>
      <c r="BG71" s="96"/>
      <c r="BH71" s="150"/>
      <c r="BI71" s="151"/>
      <c r="BJ71" s="151"/>
      <c r="BK71" s="151"/>
      <c r="BL71" s="94"/>
      <c r="BM71" s="96"/>
      <c r="BN71" s="96"/>
      <c r="BO71" s="150"/>
      <c r="BP71" s="151"/>
      <c r="BQ71" s="151"/>
      <c r="BR71" s="152"/>
      <c r="BS71" s="151"/>
      <c r="BT71" s="136"/>
      <c r="BU71" s="135"/>
      <c r="BV71" s="136"/>
      <c r="BW71" s="136"/>
      <c r="BX71" s="135"/>
      <c r="BY71" s="136"/>
      <c r="BZ71" s="136"/>
      <c r="CA71" s="135"/>
      <c r="CB71" s="136"/>
      <c r="CC71" s="136"/>
      <c r="CD71" s="100"/>
      <c r="CG71" s="135"/>
      <c r="CH71" s="136"/>
      <c r="CI71" s="136"/>
      <c r="CJ71" s="136"/>
      <c r="CK71" s="135"/>
      <c r="CL71" s="136"/>
      <c r="CM71" s="136"/>
      <c r="CN71" s="100"/>
      <c r="CQ71" s="100"/>
      <c r="CT71" s="100"/>
      <c r="CW71" s="100"/>
      <c r="CZ71" s="100"/>
      <c r="DD71" s="100"/>
      <c r="DG71" s="100"/>
      <c r="DJ71" s="100"/>
      <c r="DM71" s="100"/>
      <c r="DP71" s="100"/>
      <c r="DZ71" s="96">
        <f t="shared" si="4"/>
        <v>2</v>
      </c>
      <c r="EA71" s="13">
        <f t="shared" si="5"/>
        <v>2</v>
      </c>
      <c r="EB71" s="13">
        <f t="shared" si="6"/>
        <v>36</v>
      </c>
      <c r="EC71" s="137"/>
      <c r="ED71" s="137"/>
      <c r="EE71" s="93">
        <f t="shared" si="7"/>
        <v>2</v>
      </c>
      <c r="EF71" s="137"/>
      <c r="EG71" s="137"/>
      <c r="EH71" s="137"/>
      <c r="EI71" s="137"/>
      <c r="EJ71" s="137"/>
      <c r="EK71" s="137"/>
      <c r="EL71" s="137"/>
      <c r="EM71" s="137"/>
    </row>
    <row r="72" spans="1:143" s="95" customFormat="1" ht="15.75" customHeight="1">
      <c r="A72" s="95" t="s">
        <v>124</v>
      </c>
      <c r="B72" s="95">
        <v>1</v>
      </c>
      <c r="C72" s="94">
        <v>1</v>
      </c>
      <c r="D72" s="94">
        <v>40</v>
      </c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152"/>
      <c r="V72" s="152"/>
      <c r="W72" s="152"/>
      <c r="X72" s="94"/>
      <c r="Y72" s="94"/>
      <c r="Z72" s="94"/>
      <c r="AA72" s="94"/>
      <c r="AB72" s="94"/>
      <c r="AC72" s="94"/>
      <c r="AD72" s="152"/>
      <c r="AE72" s="152"/>
      <c r="AF72" s="152"/>
      <c r="AG72" s="94">
        <v>1</v>
      </c>
      <c r="AH72" s="94">
        <v>0.56000000000000005</v>
      </c>
      <c r="AI72" s="94">
        <v>10</v>
      </c>
      <c r="AJ72" s="94"/>
      <c r="AK72" s="152"/>
      <c r="AL72" s="152"/>
      <c r="AM72" s="152"/>
      <c r="AN72" s="152"/>
      <c r="AO72" s="152"/>
      <c r="AP72" s="152"/>
      <c r="AQ72" s="152"/>
      <c r="AR72" s="152"/>
      <c r="AS72" s="94"/>
      <c r="AT72" s="94"/>
      <c r="AU72" s="94"/>
      <c r="AV72" s="152"/>
      <c r="AW72" s="152"/>
      <c r="AX72" s="152"/>
      <c r="AY72" s="94"/>
      <c r="AZ72" s="94"/>
      <c r="BA72" s="94"/>
      <c r="BB72" s="94"/>
      <c r="BC72" s="94"/>
      <c r="BD72" s="94"/>
      <c r="BE72" s="94"/>
      <c r="BF72" s="94"/>
      <c r="BG72" s="94"/>
      <c r="BH72" s="152"/>
      <c r="BI72" s="152"/>
      <c r="BJ72" s="152"/>
      <c r="BK72" s="152"/>
      <c r="BL72" s="94"/>
      <c r="BM72" s="94"/>
      <c r="BN72" s="94"/>
      <c r="BO72" s="152"/>
      <c r="BP72" s="152"/>
      <c r="BQ72" s="152"/>
      <c r="BR72" s="152"/>
      <c r="BS72" s="152"/>
      <c r="BT72" s="152"/>
      <c r="BU72" s="152"/>
      <c r="BV72" s="152"/>
      <c r="BW72" s="152"/>
      <c r="BX72" s="152"/>
      <c r="BY72" s="152"/>
      <c r="BZ72" s="152"/>
      <c r="CA72" s="152"/>
      <c r="CB72" s="152"/>
      <c r="CC72" s="152"/>
      <c r="CD72" s="94"/>
      <c r="CE72" s="94"/>
      <c r="CF72" s="94"/>
      <c r="CG72" s="152"/>
      <c r="CH72" s="152"/>
      <c r="CI72" s="152"/>
      <c r="CJ72" s="152"/>
      <c r="CK72" s="152"/>
      <c r="CL72" s="152"/>
      <c r="CM72" s="152"/>
      <c r="CN72" s="94">
        <v>2</v>
      </c>
      <c r="CO72" s="94">
        <v>1.75</v>
      </c>
      <c r="CP72" s="94">
        <v>35</v>
      </c>
      <c r="CZ72" s="95">
        <v>1</v>
      </c>
      <c r="DA72" s="95">
        <v>0.94</v>
      </c>
      <c r="DB72" s="95">
        <v>17</v>
      </c>
      <c r="DJ72" s="95">
        <v>1</v>
      </c>
      <c r="DK72" s="95">
        <v>0.5</v>
      </c>
      <c r="DL72" s="95">
        <v>18</v>
      </c>
      <c r="DZ72" s="94">
        <f t="shared" si="4"/>
        <v>6</v>
      </c>
      <c r="EA72" s="95">
        <f t="shared" si="5"/>
        <v>4.75</v>
      </c>
      <c r="EB72" s="95">
        <f t="shared" si="6"/>
        <v>120</v>
      </c>
      <c r="EC72" s="134"/>
      <c r="ED72" s="134"/>
      <c r="EE72" s="93">
        <f t="shared" si="7"/>
        <v>1</v>
      </c>
      <c r="EF72" s="134"/>
      <c r="EG72" s="134"/>
      <c r="EH72" s="134"/>
      <c r="EI72" s="134"/>
      <c r="EJ72" s="134"/>
      <c r="EK72" s="134"/>
      <c r="EL72" s="134"/>
      <c r="EM72" s="134"/>
    </row>
    <row r="73" spans="1:143" s="89" customFormat="1">
      <c r="A73" s="167"/>
      <c r="B73" s="120"/>
      <c r="C73" s="84"/>
      <c r="D73" s="84"/>
      <c r="E73" s="120"/>
      <c r="F73" s="84"/>
      <c r="G73" s="84"/>
      <c r="H73" s="120"/>
      <c r="I73" s="84"/>
      <c r="J73" s="84"/>
      <c r="K73" s="120"/>
      <c r="L73" s="84"/>
      <c r="M73" s="84"/>
      <c r="N73" s="94"/>
      <c r="O73" s="84"/>
      <c r="P73" s="84"/>
      <c r="Q73" s="84"/>
      <c r="R73" s="84"/>
      <c r="S73" s="84"/>
      <c r="T73" s="120"/>
      <c r="U73" s="150"/>
      <c r="V73" s="168"/>
      <c r="W73" s="168"/>
      <c r="X73" s="120"/>
      <c r="Y73" s="84"/>
      <c r="Z73" s="84"/>
      <c r="AA73" s="120"/>
      <c r="AB73" s="91"/>
      <c r="AC73" s="91"/>
      <c r="AD73" s="150"/>
      <c r="AE73" s="168"/>
      <c r="AF73" s="168"/>
      <c r="AG73" s="120"/>
      <c r="AH73" s="84"/>
      <c r="AI73" s="84"/>
      <c r="AJ73" s="94"/>
      <c r="AK73" s="168"/>
      <c r="AL73" s="168"/>
      <c r="AM73" s="150"/>
      <c r="AN73" s="168"/>
      <c r="AO73" s="168"/>
      <c r="AP73" s="150"/>
      <c r="AQ73" s="168"/>
      <c r="AR73" s="168"/>
      <c r="AS73" s="120"/>
      <c r="AT73" s="84"/>
      <c r="AU73" s="84"/>
      <c r="AV73" s="150"/>
      <c r="AW73" s="168"/>
      <c r="AX73" s="168"/>
      <c r="AY73" s="120"/>
      <c r="AZ73" s="84"/>
      <c r="BA73" s="84"/>
      <c r="BB73" s="120"/>
      <c r="BC73" s="84"/>
      <c r="BD73" s="84"/>
      <c r="BE73" s="120"/>
      <c r="BF73" s="84"/>
      <c r="BG73" s="84"/>
      <c r="BH73" s="150"/>
      <c r="BI73" s="168"/>
      <c r="BJ73" s="168"/>
      <c r="BK73" s="150"/>
      <c r="BL73" s="94"/>
      <c r="BM73" s="84"/>
      <c r="BN73" s="84"/>
      <c r="BO73" s="150"/>
      <c r="BP73" s="168"/>
      <c r="BQ73" s="168"/>
      <c r="BR73" s="152"/>
      <c r="BS73" s="168"/>
      <c r="BT73" s="168"/>
      <c r="BU73" s="150"/>
      <c r="BV73" s="168"/>
      <c r="BW73" s="168"/>
      <c r="BX73" s="150"/>
      <c r="BY73" s="168"/>
      <c r="BZ73" s="168"/>
      <c r="CA73" s="150"/>
      <c r="CB73" s="168"/>
      <c r="CC73" s="168"/>
      <c r="CD73" s="120"/>
      <c r="CE73" s="84"/>
      <c r="CF73" s="84"/>
      <c r="CG73" s="150"/>
      <c r="CH73" s="168"/>
      <c r="CI73" s="168"/>
      <c r="CJ73" s="150"/>
      <c r="CK73" s="150"/>
      <c r="CL73" s="168"/>
      <c r="CM73" s="168"/>
      <c r="CN73" s="120"/>
      <c r="CO73" s="84"/>
      <c r="CP73" s="84"/>
      <c r="CQ73" s="120"/>
      <c r="CR73" s="84"/>
      <c r="CS73" s="84"/>
      <c r="CT73" s="120"/>
      <c r="CU73" s="84"/>
      <c r="CV73" s="84"/>
      <c r="CW73" s="120"/>
      <c r="CX73" s="84"/>
      <c r="CY73" s="84"/>
      <c r="CZ73" s="120"/>
      <c r="DA73" s="84"/>
      <c r="DB73" s="84"/>
      <c r="DC73" s="120"/>
      <c r="DD73" s="120"/>
      <c r="DE73" s="84"/>
      <c r="DF73" s="84"/>
      <c r="DG73" s="120"/>
      <c r="DH73" s="84"/>
      <c r="DI73" s="84"/>
      <c r="DJ73" s="120"/>
      <c r="DK73" s="84"/>
      <c r="DL73" s="84"/>
      <c r="DM73" s="120"/>
      <c r="DN73" s="84"/>
      <c r="DO73" s="84"/>
      <c r="DP73" s="120"/>
      <c r="DQ73" s="84"/>
      <c r="DR73" s="84"/>
      <c r="DS73" s="84"/>
      <c r="DT73" s="84"/>
      <c r="DU73" s="84"/>
      <c r="DV73" s="84"/>
      <c r="DW73" s="84"/>
      <c r="DX73" s="84"/>
      <c r="DY73" s="84"/>
      <c r="DZ73" s="84"/>
      <c r="EA73" s="90"/>
      <c r="EB73" s="84"/>
      <c r="EC73" s="86"/>
      <c r="ED73" s="86"/>
      <c r="EE73" s="84"/>
      <c r="EF73" s="86"/>
      <c r="EG73" s="86"/>
      <c r="EH73" s="86"/>
      <c r="EI73" s="86"/>
      <c r="EJ73" s="86"/>
      <c r="EK73" s="86"/>
      <c r="EL73" s="86"/>
      <c r="EM73" s="86"/>
    </row>
    <row r="74" spans="1:143" s="89" customFormat="1">
      <c r="A74" s="169" t="s">
        <v>152</v>
      </c>
      <c r="B74" s="99">
        <f>SUM(B10:B72)</f>
        <v>3</v>
      </c>
      <c r="C74" s="99">
        <f t="shared" ref="C74:BN74" si="8">SUM(C10:C72)</f>
        <v>3</v>
      </c>
      <c r="D74" s="99">
        <f t="shared" si="8"/>
        <v>120</v>
      </c>
      <c r="E74" s="99">
        <f t="shared" si="8"/>
        <v>2</v>
      </c>
      <c r="F74" s="99">
        <f t="shared" si="8"/>
        <v>2</v>
      </c>
      <c r="G74" s="99">
        <f t="shared" si="8"/>
        <v>80</v>
      </c>
      <c r="H74" s="99">
        <f t="shared" si="8"/>
        <v>0</v>
      </c>
      <c r="I74" s="99">
        <f t="shared" si="8"/>
        <v>0</v>
      </c>
      <c r="J74" s="99">
        <f t="shared" si="8"/>
        <v>0</v>
      </c>
      <c r="K74" s="99">
        <f t="shared" si="8"/>
        <v>6</v>
      </c>
      <c r="L74" s="99">
        <f t="shared" si="8"/>
        <v>6.4399999999999995</v>
      </c>
      <c r="M74" s="99">
        <f t="shared" si="8"/>
        <v>116</v>
      </c>
      <c r="N74" s="170">
        <f t="shared" si="8"/>
        <v>11</v>
      </c>
      <c r="O74" s="99">
        <f t="shared" si="8"/>
        <v>12.05</v>
      </c>
      <c r="P74" s="99">
        <f t="shared" si="8"/>
        <v>208</v>
      </c>
      <c r="Q74" s="99">
        <f t="shared" si="8"/>
        <v>0</v>
      </c>
      <c r="R74" s="99">
        <f t="shared" si="8"/>
        <v>0</v>
      </c>
      <c r="S74" s="99">
        <f t="shared" si="8"/>
        <v>0</v>
      </c>
      <c r="T74" s="99">
        <f t="shared" si="8"/>
        <v>0</v>
      </c>
      <c r="U74" s="99">
        <f t="shared" si="8"/>
        <v>1</v>
      </c>
      <c r="V74" s="99">
        <f t="shared" si="8"/>
        <v>0.83</v>
      </c>
      <c r="W74" s="99">
        <f t="shared" si="8"/>
        <v>15</v>
      </c>
      <c r="X74" s="99">
        <f t="shared" si="8"/>
        <v>1</v>
      </c>
      <c r="Y74" s="99">
        <f t="shared" si="8"/>
        <v>0.5</v>
      </c>
      <c r="Z74" s="99">
        <f t="shared" si="8"/>
        <v>9</v>
      </c>
      <c r="AA74" s="99">
        <f t="shared" si="8"/>
        <v>0</v>
      </c>
      <c r="AB74" s="99">
        <f t="shared" si="8"/>
        <v>0</v>
      </c>
      <c r="AC74" s="99">
        <f t="shared" si="8"/>
        <v>0</v>
      </c>
      <c r="AD74" s="99">
        <f t="shared" si="8"/>
        <v>5</v>
      </c>
      <c r="AE74" s="99">
        <f t="shared" si="8"/>
        <v>5.2200000000000006</v>
      </c>
      <c r="AF74" s="99">
        <f t="shared" si="8"/>
        <v>94</v>
      </c>
      <c r="AG74" s="99">
        <f t="shared" si="8"/>
        <v>5</v>
      </c>
      <c r="AH74" s="99">
        <f t="shared" si="8"/>
        <v>4.8599999999999994</v>
      </c>
      <c r="AI74" s="99">
        <f t="shared" si="8"/>
        <v>88</v>
      </c>
      <c r="AJ74" s="170">
        <f t="shared" si="8"/>
        <v>14</v>
      </c>
      <c r="AK74" s="99">
        <f t="shared" si="8"/>
        <v>16.309999999999999</v>
      </c>
      <c r="AL74" s="99">
        <f t="shared" si="8"/>
        <v>295</v>
      </c>
      <c r="AM74" s="99">
        <f t="shared" si="8"/>
        <v>4</v>
      </c>
      <c r="AN74" s="99">
        <f t="shared" si="8"/>
        <v>21.11</v>
      </c>
      <c r="AO74" s="99">
        <f t="shared" si="8"/>
        <v>56</v>
      </c>
      <c r="AP74" s="99">
        <f t="shared" si="8"/>
        <v>6</v>
      </c>
      <c r="AQ74" s="99">
        <f t="shared" si="8"/>
        <v>6.6899999999999995</v>
      </c>
      <c r="AR74" s="99">
        <f t="shared" si="8"/>
        <v>120.5</v>
      </c>
      <c r="AS74" s="99">
        <f t="shared" si="8"/>
        <v>6</v>
      </c>
      <c r="AT74" s="99">
        <f t="shared" si="8"/>
        <v>6.11</v>
      </c>
      <c r="AU74" s="99">
        <f t="shared" si="8"/>
        <v>110</v>
      </c>
      <c r="AV74" s="99">
        <f t="shared" si="8"/>
        <v>7</v>
      </c>
      <c r="AW74" s="99">
        <f t="shared" si="8"/>
        <v>7.67</v>
      </c>
      <c r="AX74" s="99">
        <f t="shared" si="8"/>
        <v>138</v>
      </c>
      <c r="AY74" s="99">
        <f t="shared" si="8"/>
        <v>0</v>
      </c>
      <c r="AZ74" s="99">
        <f t="shared" si="8"/>
        <v>0</v>
      </c>
      <c r="BA74" s="99">
        <f t="shared" si="8"/>
        <v>0</v>
      </c>
      <c r="BB74" s="99">
        <f t="shared" si="8"/>
        <v>0</v>
      </c>
      <c r="BC74" s="99">
        <f t="shared" si="8"/>
        <v>0</v>
      </c>
      <c r="BD74" s="99">
        <f t="shared" si="8"/>
        <v>0</v>
      </c>
      <c r="BE74" s="99">
        <f t="shared" si="8"/>
        <v>0</v>
      </c>
      <c r="BF74" s="99">
        <f t="shared" si="8"/>
        <v>0</v>
      </c>
      <c r="BG74" s="99">
        <f t="shared" si="8"/>
        <v>0</v>
      </c>
      <c r="BH74" s="99">
        <f t="shared" si="8"/>
        <v>0</v>
      </c>
      <c r="BI74" s="99">
        <f t="shared" si="8"/>
        <v>0</v>
      </c>
      <c r="BJ74" s="99">
        <f t="shared" si="8"/>
        <v>0</v>
      </c>
      <c r="BK74" s="99">
        <f t="shared" si="8"/>
        <v>0</v>
      </c>
      <c r="BL74" s="170">
        <f t="shared" si="8"/>
        <v>9</v>
      </c>
      <c r="BM74" s="99">
        <f t="shared" si="8"/>
        <v>10.280000000000001</v>
      </c>
      <c r="BN74" s="99">
        <f t="shared" si="8"/>
        <v>167</v>
      </c>
      <c r="BO74" s="99">
        <f t="shared" ref="BO74:DX74" si="9">SUM(BO10:BO72)</f>
        <v>3</v>
      </c>
      <c r="BP74" s="99">
        <f t="shared" si="9"/>
        <v>3.5</v>
      </c>
      <c r="BQ74" s="99">
        <f t="shared" si="9"/>
        <v>63</v>
      </c>
      <c r="BR74" s="170">
        <f t="shared" si="9"/>
        <v>12</v>
      </c>
      <c r="BS74" s="99">
        <f t="shared" si="9"/>
        <v>12.729999999999999</v>
      </c>
      <c r="BT74" s="99">
        <f t="shared" si="9"/>
        <v>205</v>
      </c>
      <c r="BU74" s="99">
        <f t="shared" si="9"/>
        <v>2</v>
      </c>
      <c r="BV74" s="99">
        <f t="shared" si="9"/>
        <v>2</v>
      </c>
      <c r="BW74" s="99">
        <f t="shared" si="9"/>
        <v>36</v>
      </c>
      <c r="BX74" s="99">
        <f t="shared" si="9"/>
        <v>4</v>
      </c>
      <c r="BY74" s="99">
        <f t="shared" si="9"/>
        <v>2.2199999999999998</v>
      </c>
      <c r="BZ74" s="99">
        <f t="shared" si="9"/>
        <v>40</v>
      </c>
      <c r="CA74" s="99">
        <f t="shared" si="9"/>
        <v>0</v>
      </c>
      <c r="CB74" s="99">
        <f t="shared" si="9"/>
        <v>0</v>
      </c>
      <c r="CC74" s="99">
        <f t="shared" si="9"/>
        <v>0</v>
      </c>
      <c r="CD74" s="99">
        <f t="shared" si="9"/>
        <v>7</v>
      </c>
      <c r="CE74" s="99">
        <f t="shared" si="9"/>
        <v>5.8400000000000007</v>
      </c>
      <c r="CF74" s="99">
        <f t="shared" si="9"/>
        <v>123</v>
      </c>
      <c r="CG74" s="99">
        <f t="shared" si="9"/>
        <v>0</v>
      </c>
      <c r="CH74" s="99">
        <f t="shared" si="9"/>
        <v>0</v>
      </c>
      <c r="CI74" s="99">
        <f t="shared" si="9"/>
        <v>0</v>
      </c>
      <c r="CJ74" s="99">
        <f t="shared" si="9"/>
        <v>0</v>
      </c>
      <c r="CK74" s="99">
        <f t="shared" si="9"/>
        <v>6</v>
      </c>
      <c r="CL74" s="99">
        <f t="shared" si="9"/>
        <v>6</v>
      </c>
      <c r="CM74" s="99">
        <f t="shared" si="9"/>
        <v>120</v>
      </c>
      <c r="CN74" s="99">
        <f t="shared" si="9"/>
        <v>5</v>
      </c>
      <c r="CO74" s="99">
        <f t="shared" si="9"/>
        <v>4.25</v>
      </c>
      <c r="CP74" s="99">
        <f t="shared" si="9"/>
        <v>85</v>
      </c>
      <c r="CQ74" s="99">
        <f t="shared" si="9"/>
        <v>0</v>
      </c>
      <c r="CR74" s="99">
        <f t="shared" si="9"/>
        <v>0</v>
      </c>
      <c r="CS74" s="99">
        <f t="shared" si="9"/>
        <v>0</v>
      </c>
      <c r="CT74" s="99">
        <f t="shared" si="9"/>
        <v>1</v>
      </c>
      <c r="CU74" s="99">
        <f t="shared" si="9"/>
        <v>1</v>
      </c>
      <c r="CV74" s="99">
        <f t="shared" si="9"/>
        <v>20</v>
      </c>
      <c r="CW74" s="99">
        <f t="shared" si="9"/>
        <v>6</v>
      </c>
      <c r="CX74" s="99">
        <f t="shared" si="9"/>
        <v>6</v>
      </c>
      <c r="CY74" s="99">
        <f t="shared" si="9"/>
        <v>216</v>
      </c>
      <c r="CZ74" s="99">
        <f t="shared" si="9"/>
        <v>4</v>
      </c>
      <c r="DA74" s="99">
        <f t="shared" si="9"/>
        <v>2.82</v>
      </c>
      <c r="DB74" s="99">
        <f t="shared" si="9"/>
        <v>44</v>
      </c>
      <c r="DC74" s="99">
        <f t="shared" si="9"/>
        <v>0</v>
      </c>
      <c r="DD74" s="99">
        <f t="shared" si="9"/>
        <v>6</v>
      </c>
      <c r="DE74" s="99">
        <f t="shared" si="9"/>
        <v>6</v>
      </c>
      <c r="DF74" s="99">
        <f t="shared" si="9"/>
        <v>216</v>
      </c>
      <c r="DG74" s="99">
        <f t="shared" si="9"/>
        <v>1</v>
      </c>
      <c r="DH74" s="99">
        <f t="shared" si="9"/>
        <v>1</v>
      </c>
      <c r="DI74" s="99">
        <f t="shared" si="9"/>
        <v>25</v>
      </c>
      <c r="DJ74" s="99">
        <f>SUM(DJ10:DJ72)</f>
        <v>6</v>
      </c>
      <c r="DK74" s="99">
        <f t="shared" si="9"/>
        <v>5.5</v>
      </c>
      <c r="DL74" s="99">
        <f t="shared" si="9"/>
        <v>198</v>
      </c>
      <c r="DM74" s="99">
        <f t="shared" si="9"/>
        <v>2</v>
      </c>
      <c r="DN74" s="99">
        <f t="shared" si="9"/>
        <v>1.5</v>
      </c>
      <c r="DO74" s="99">
        <f t="shared" si="9"/>
        <v>54</v>
      </c>
      <c r="DP74" s="99">
        <f t="shared" si="9"/>
        <v>2</v>
      </c>
      <c r="DQ74" s="99">
        <f t="shared" si="9"/>
        <v>2</v>
      </c>
      <c r="DR74" s="99">
        <f t="shared" si="9"/>
        <v>72</v>
      </c>
      <c r="DS74" s="99">
        <f t="shared" si="9"/>
        <v>0</v>
      </c>
      <c r="DT74" s="99">
        <f t="shared" si="9"/>
        <v>0</v>
      </c>
      <c r="DU74" s="99">
        <f t="shared" si="9"/>
        <v>0</v>
      </c>
      <c r="DV74" s="99">
        <f t="shared" si="9"/>
        <v>0</v>
      </c>
      <c r="DW74" s="99">
        <f t="shared" si="9"/>
        <v>0</v>
      </c>
      <c r="DX74" s="99">
        <f t="shared" si="9"/>
        <v>0</v>
      </c>
      <c r="DY74" s="169"/>
      <c r="DZ74" s="97">
        <f>SUM(DZ5:DZ72)</f>
        <v>148</v>
      </c>
      <c r="EA74" s="97">
        <f>SUM(EA5:EA72)</f>
        <v>166.43</v>
      </c>
      <c r="EB74" s="97">
        <f>SUM(EB5:EB72)</f>
        <v>3151.5</v>
      </c>
      <c r="EC74" s="86"/>
      <c r="ED74" s="86"/>
      <c r="EE74" s="84"/>
      <c r="EF74" s="86"/>
      <c r="EG74" s="86"/>
      <c r="EH74" s="86"/>
      <c r="EI74" s="86"/>
      <c r="EJ74" s="86"/>
      <c r="EK74" s="86"/>
      <c r="EL74" s="86"/>
      <c r="EM74" s="86"/>
    </row>
    <row r="75" spans="1:143" s="25" customFormat="1">
      <c r="B75" s="57"/>
      <c r="E75" s="57"/>
      <c r="H75" s="57"/>
      <c r="K75" s="57"/>
      <c r="N75" s="81"/>
      <c r="T75" s="57"/>
      <c r="U75" s="33"/>
      <c r="V75" s="2"/>
      <c r="W75" s="2"/>
      <c r="X75" s="57"/>
      <c r="AA75" s="57"/>
      <c r="AB75" s="65"/>
      <c r="AC75" s="65"/>
      <c r="AD75" s="33"/>
      <c r="AE75" s="2"/>
      <c r="AF75" s="2"/>
      <c r="AG75" s="57"/>
      <c r="AJ75" s="81"/>
      <c r="AK75" s="2"/>
      <c r="AL75" s="2"/>
      <c r="AM75" s="33"/>
      <c r="AN75" s="2"/>
      <c r="AO75" s="2"/>
      <c r="AP75" s="33"/>
      <c r="AQ75" s="2"/>
      <c r="AR75" s="2"/>
      <c r="AS75" s="57"/>
      <c r="AV75" s="33"/>
      <c r="AW75" s="2"/>
      <c r="AX75" s="2"/>
      <c r="AY75" s="57"/>
      <c r="BB75" s="57"/>
      <c r="BE75" s="57"/>
      <c r="BH75" s="33"/>
      <c r="BI75" s="2"/>
      <c r="BJ75" s="2"/>
      <c r="BK75" s="33"/>
      <c r="BL75" s="81"/>
      <c r="BO75" s="33"/>
      <c r="BP75" s="2"/>
      <c r="BQ75" s="2"/>
      <c r="BR75" s="83"/>
      <c r="BS75" s="2"/>
      <c r="BT75" s="2"/>
      <c r="BU75" s="33"/>
      <c r="BV75" s="2"/>
      <c r="BW75" s="2"/>
      <c r="BX75" s="33"/>
      <c r="BY75" s="2"/>
      <c r="BZ75" s="2"/>
      <c r="CA75" s="33"/>
      <c r="CB75" s="2"/>
      <c r="CC75" s="2"/>
      <c r="CD75" s="57"/>
      <c r="CG75" s="33"/>
      <c r="CH75" s="2"/>
      <c r="CI75" s="2"/>
      <c r="CJ75" s="33"/>
      <c r="CK75" s="33"/>
      <c r="CL75" s="2"/>
      <c r="CM75" s="2"/>
      <c r="CN75" s="57"/>
      <c r="CQ75" s="57"/>
      <c r="CT75" s="57"/>
      <c r="CW75" s="57"/>
      <c r="CZ75" s="57"/>
      <c r="DC75" s="57"/>
      <c r="DD75" s="57"/>
      <c r="DG75" s="57"/>
      <c r="DJ75" s="57"/>
      <c r="DM75" s="57"/>
      <c r="DP75" s="57"/>
      <c r="DZ75" s="89"/>
      <c r="EA75" s="85"/>
      <c r="EB75" s="86"/>
      <c r="EC75" s="62"/>
      <c r="ED75" s="62"/>
      <c r="EE75" s="6"/>
      <c r="EF75" s="62"/>
      <c r="EG75" s="62"/>
      <c r="EH75" s="62"/>
      <c r="EI75" s="62"/>
      <c r="EJ75" s="62"/>
      <c r="EK75" s="62"/>
      <c r="EL75" s="62"/>
      <c r="EM75" s="62"/>
    </row>
    <row r="76" spans="1:143" s="25" customFormat="1" ht="70.5" customHeight="1">
      <c r="A76" s="6" t="s">
        <v>0</v>
      </c>
      <c r="B76" s="247" t="s">
        <v>144</v>
      </c>
      <c r="C76" s="248"/>
      <c r="D76" s="249"/>
      <c r="E76" s="247" t="s">
        <v>187</v>
      </c>
      <c r="F76" s="248"/>
      <c r="G76" s="249"/>
      <c r="H76" s="205" t="s">
        <v>151</v>
      </c>
      <c r="I76" s="205"/>
      <c r="J76" s="205"/>
      <c r="K76" s="247" t="s">
        <v>188</v>
      </c>
      <c r="L76" s="248"/>
      <c r="M76" s="249"/>
      <c r="N76" s="247" t="s">
        <v>189</v>
      </c>
      <c r="O76" s="248"/>
      <c r="P76" s="249"/>
      <c r="Q76" s="205" t="s">
        <v>190</v>
      </c>
      <c r="R76" s="205"/>
      <c r="S76" s="205"/>
      <c r="T76" s="205"/>
      <c r="U76" s="205" t="s">
        <v>192</v>
      </c>
      <c r="V76" s="205"/>
      <c r="W76" s="250"/>
      <c r="X76" s="205" t="s">
        <v>193</v>
      </c>
      <c r="Y76" s="205"/>
      <c r="Z76" s="205"/>
      <c r="AA76" s="251" t="s">
        <v>194</v>
      </c>
      <c r="AB76" s="251"/>
      <c r="AC76" s="251"/>
      <c r="AD76" s="205" t="s">
        <v>195</v>
      </c>
      <c r="AE76" s="205"/>
      <c r="AF76" s="205"/>
      <c r="AG76" s="252" t="s">
        <v>196</v>
      </c>
      <c r="AH76" s="252"/>
      <c r="AI76" s="252"/>
      <c r="AJ76" s="253" t="s">
        <v>197</v>
      </c>
      <c r="AK76" s="254"/>
      <c r="AL76" s="255"/>
      <c r="AM76" s="252" t="s">
        <v>198</v>
      </c>
      <c r="AN76" s="252"/>
      <c r="AO76" s="252"/>
      <c r="AP76" s="252" t="s">
        <v>199</v>
      </c>
      <c r="AQ76" s="252"/>
      <c r="AR76" s="250"/>
      <c r="AS76" s="252" t="s">
        <v>200</v>
      </c>
      <c r="AT76" s="252"/>
      <c r="AU76" s="252"/>
      <c r="AV76" s="252" t="s">
        <v>201</v>
      </c>
      <c r="AW76" s="252"/>
      <c r="AX76" s="252"/>
      <c r="AY76" s="252" t="s">
        <v>202</v>
      </c>
      <c r="AZ76" s="252"/>
      <c r="BA76" s="252"/>
      <c r="BB76" s="252" t="s">
        <v>203</v>
      </c>
      <c r="BC76" s="252"/>
      <c r="BD76" s="252"/>
      <c r="BE76" s="256" t="s">
        <v>204</v>
      </c>
      <c r="BF76" s="257"/>
      <c r="BG76" s="249"/>
      <c r="BH76" s="252" t="s">
        <v>205</v>
      </c>
      <c r="BI76" s="252"/>
      <c r="BJ76" s="252"/>
      <c r="BK76" s="252"/>
      <c r="BL76" s="258" t="s">
        <v>206</v>
      </c>
      <c r="BM76" s="258"/>
      <c r="BN76" s="258"/>
      <c r="BO76" s="258" t="s">
        <v>207</v>
      </c>
      <c r="BP76" s="258"/>
      <c r="BQ76" s="258"/>
      <c r="BR76" s="258" t="s">
        <v>208</v>
      </c>
      <c r="BS76" s="258"/>
      <c r="BT76" s="258"/>
      <c r="BU76" s="258" t="s">
        <v>209</v>
      </c>
      <c r="BV76" s="258"/>
      <c r="BW76" s="205"/>
      <c r="BX76" s="247" t="s">
        <v>224</v>
      </c>
      <c r="BY76" s="248"/>
      <c r="BZ76" s="249"/>
      <c r="CA76" s="247" t="s">
        <v>223</v>
      </c>
      <c r="CB76" s="248"/>
      <c r="CC76" s="249"/>
      <c r="CD76" s="258" t="s">
        <v>210</v>
      </c>
      <c r="CE76" s="258"/>
      <c r="CF76" s="205"/>
      <c r="CG76" s="258" t="s">
        <v>211</v>
      </c>
      <c r="CH76" s="258"/>
      <c r="CI76" s="258"/>
      <c r="CJ76" s="258"/>
      <c r="CK76" s="258" t="s">
        <v>143</v>
      </c>
      <c r="CL76" s="258"/>
      <c r="CM76" s="258"/>
      <c r="CN76" s="258" t="s">
        <v>179</v>
      </c>
      <c r="CO76" s="258"/>
      <c r="CP76" s="258"/>
      <c r="CQ76" s="256" t="s">
        <v>180</v>
      </c>
      <c r="CR76" s="257"/>
      <c r="CS76" s="259"/>
      <c r="CT76" s="256" t="s">
        <v>181</v>
      </c>
      <c r="CU76" s="257"/>
      <c r="CV76" s="259"/>
      <c r="CW76" s="256" t="s">
        <v>149</v>
      </c>
      <c r="CX76" s="257"/>
      <c r="CY76" s="259"/>
      <c r="CZ76" s="258" t="s">
        <v>142</v>
      </c>
      <c r="DA76" s="258"/>
      <c r="DB76" s="258"/>
      <c r="DC76" s="258"/>
      <c r="DD76" s="258" t="s">
        <v>139</v>
      </c>
      <c r="DE76" s="258"/>
      <c r="DF76" s="258"/>
      <c r="DG76" s="258" t="s">
        <v>1</v>
      </c>
      <c r="DH76" s="258"/>
      <c r="DI76" s="256"/>
      <c r="DJ76" s="258" t="s">
        <v>145</v>
      </c>
      <c r="DK76" s="258"/>
      <c r="DL76" s="258"/>
      <c r="DM76" s="258" t="s">
        <v>140</v>
      </c>
      <c r="DN76" s="258"/>
      <c r="DO76" s="258"/>
      <c r="DP76" s="256" t="s">
        <v>229</v>
      </c>
      <c r="DQ76" s="257"/>
      <c r="DR76" s="259"/>
      <c r="DS76" s="260" t="s">
        <v>342</v>
      </c>
      <c r="DT76" s="257"/>
      <c r="DU76" s="259"/>
      <c r="DV76" s="256" t="s">
        <v>230</v>
      </c>
      <c r="DW76" s="257"/>
      <c r="DX76" s="259"/>
      <c r="DY76" s="78"/>
      <c r="DZ76" s="84"/>
      <c r="EA76" s="85"/>
      <c r="EB76" s="86"/>
      <c r="EC76" s="62"/>
      <c r="ED76" s="62"/>
      <c r="EE76" s="6"/>
      <c r="EF76" s="62"/>
      <c r="EG76" s="62"/>
      <c r="EH76" s="62"/>
      <c r="EI76" s="62"/>
      <c r="EJ76" s="62"/>
      <c r="EK76" s="62"/>
      <c r="EL76" s="62"/>
      <c r="EM76" s="62"/>
    </row>
    <row r="77" spans="1:143">
      <c r="CI77" s="2">
        <f>SUM(K74,N74,Q74,U74,X74,AA74,AD74,AG74,AJ74,AM74,AP74,AS74,AV74,AY74,BB74,BE74,BH74,BL74,BO74,BR74,BU74,BX74,CA74,CD74,CG74)</f>
        <v>103</v>
      </c>
      <c r="DZ77" s="89">
        <f>SUM(B74:DX74)</f>
        <v>3445.9300000000003</v>
      </c>
      <c r="EB77" s="86">
        <f>SUM(DZ74:EB74)</f>
        <v>3465.93</v>
      </c>
    </row>
    <row r="78" spans="1:143">
      <c r="B78" s="23">
        <f>SUM(B5:B9)</f>
        <v>0</v>
      </c>
      <c r="C78" s="23">
        <f t="shared" ref="C78:BN78" si="10">SUM(C5:C9)</f>
        <v>0</v>
      </c>
      <c r="D78" s="23">
        <f t="shared" si="10"/>
        <v>0</v>
      </c>
      <c r="E78" s="23">
        <f t="shared" si="10"/>
        <v>0</v>
      </c>
      <c r="F78" s="23">
        <f t="shared" si="10"/>
        <v>0</v>
      </c>
      <c r="G78" s="23">
        <f t="shared" si="10"/>
        <v>0</v>
      </c>
      <c r="H78" s="23">
        <f t="shared" si="10"/>
        <v>0</v>
      </c>
      <c r="I78" s="23">
        <f t="shared" si="10"/>
        <v>0</v>
      </c>
      <c r="J78" s="23">
        <f t="shared" si="10"/>
        <v>0</v>
      </c>
      <c r="K78" s="23">
        <f t="shared" si="10"/>
        <v>0</v>
      </c>
      <c r="L78" s="23">
        <f t="shared" si="10"/>
        <v>0</v>
      </c>
      <c r="M78" s="23">
        <f t="shared" si="10"/>
        <v>0</v>
      </c>
      <c r="N78" s="82">
        <f t="shared" si="10"/>
        <v>0</v>
      </c>
      <c r="O78" s="23">
        <f t="shared" si="10"/>
        <v>0</v>
      </c>
      <c r="P78" s="23">
        <f t="shared" si="10"/>
        <v>0</v>
      </c>
      <c r="Q78" s="23">
        <f t="shared" si="10"/>
        <v>0</v>
      </c>
      <c r="R78" s="23">
        <f t="shared" si="10"/>
        <v>0</v>
      </c>
      <c r="S78" s="23">
        <f t="shared" si="10"/>
        <v>0</v>
      </c>
      <c r="T78" s="23">
        <f t="shared" si="10"/>
        <v>0</v>
      </c>
      <c r="U78" s="23">
        <f t="shared" si="10"/>
        <v>0</v>
      </c>
      <c r="V78" s="23">
        <f t="shared" si="10"/>
        <v>0</v>
      </c>
      <c r="W78" s="23">
        <f t="shared" si="10"/>
        <v>0</v>
      </c>
      <c r="X78" s="23">
        <f t="shared" si="10"/>
        <v>0</v>
      </c>
      <c r="Y78" s="23">
        <f t="shared" si="10"/>
        <v>0</v>
      </c>
      <c r="Z78" s="23">
        <f t="shared" si="10"/>
        <v>0</v>
      </c>
      <c r="AA78" s="23">
        <f t="shared" si="10"/>
        <v>0</v>
      </c>
      <c r="AB78" s="23">
        <f t="shared" si="10"/>
        <v>0</v>
      </c>
      <c r="AC78" s="23">
        <f t="shared" si="10"/>
        <v>0</v>
      </c>
      <c r="AD78" s="23">
        <f t="shared" si="10"/>
        <v>0</v>
      </c>
      <c r="AE78" s="23">
        <f t="shared" si="10"/>
        <v>0</v>
      </c>
      <c r="AF78" s="23">
        <f t="shared" si="10"/>
        <v>0</v>
      </c>
      <c r="AG78" s="23">
        <f t="shared" si="10"/>
        <v>0</v>
      </c>
      <c r="AH78" s="23">
        <f t="shared" si="10"/>
        <v>0</v>
      </c>
      <c r="AI78" s="23">
        <f t="shared" si="10"/>
        <v>0</v>
      </c>
      <c r="AJ78" s="82">
        <f t="shared" si="10"/>
        <v>1</v>
      </c>
      <c r="AK78" s="23">
        <f t="shared" si="10"/>
        <v>1</v>
      </c>
      <c r="AL78" s="23">
        <f t="shared" si="10"/>
        <v>18</v>
      </c>
      <c r="AM78" s="23">
        <f t="shared" si="10"/>
        <v>0</v>
      </c>
      <c r="AN78" s="23">
        <f t="shared" si="10"/>
        <v>0</v>
      </c>
      <c r="AO78" s="23">
        <f t="shared" si="10"/>
        <v>0</v>
      </c>
      <c r="AP78" s="23">
        <f t="shared" si="10"/>
        <v>0</v>
      </c>
      <c r="AQ78" s="23">
        <f t="shared" si="10"/>
        <v>0</v>
      </c>
      <c r="AR78" s="23">
        <f t="shared" si="10"/>
        <v>0</v>
      </c>
      <c r="AS78" s="23">
        <f t="shared" si="10"/>
        <v>0</v>
      </c>
      <c r="AT78" s="23">
        <f t="shared" si="10"/>
        <v>0</v>
      </c>
      <c r="AU78" s="23">
        <f t="shared" si="10"/>
        <v>0</v>
      </c>
      <c r="AV78" s="23">
        <f t="shared" si="10"/>
        <v>0</v>
      </c>
      <c r="AW78" s="23">
        <f t="shared" si="10"/>
        <v>0</v>
      </c>
      <c r="AX78" s="23">
        <f t="shared" si="10"/>
        <v>0</v>
      </c>
      <c r="AY78" s="23">
        <f t="shared" si="10"/>
        <v>0</v>
      </c>
      <c r="AZ78" s="23">
        <f t="shared" si="10"/>
        <v>0</v>
      </c>
      <c r="BA78" s="23">
        <f t="shared" si="10"/>
        <v>0</v>
      </c>
      <c r="BB78" s="23">
        <f t="shared" si="10"/>
        <v>0</v>
      </c>
      <c r="BC78" s="23">
        <f t="shared" si="10"/>
        <v>0</v>
      </c>
      <c r="BD78" s="23">
        <f t="shared" si="10"/>
        <v>0</v>
      </c>
      <c r="BE78" s="23">
        <f t="shared" si="10"/>
        <v>0</v>
      </c>
      <c r="BF78" s="23">
        <f t="shared" si="10"/>
        <v>0</v>
      </c>
      <c r="BG78" s="23">
        <f t="shared" si="10"/>
        <v>0</v>
      </c>
      <c r="BH78" s="23">
        <f t="shared" si="10"/>
        <v>0</v>
      </c>
      <c r="BI78" s="23">
        <f t="shared" si="10"/>
        <v>0</v>
      </c>
      <c r="BJ78" s="23">
        <f t="shared" si="10"/>
        <v>0</v>
      </c>
      <c r="BK78" s="23">
        <f t="shared" si="10"/>
        <v>0</v>
      </c>
      <c r="BL78" s="82">
        <f t="shared" si="10"/>
        <v>0</v>
      </c>
      <c r="BM78" s="23">
        <f t="shared" si="10"/>
        <v>0</v>
      </c>
      <c r="BN78" s="23">
        <f t="shared" si="10"/>
        <v>0</v>
      </c>
      <c r="BO78" s="23">
        <f t="shared" ref="BO78:DX78" si="11">SUM(BO5:BO9)</f>
        <v>0</v>
      </c>
      <c r="BP78" s="23">
        <f t="shared" si="11"/>
        <v>0</v>
      </c>
      <c r="BQ78" s="23">
        <f t="shared" si="11"/>
        <v>0</v>
      </c>
      <c r="BR78" s="82">
        <f t="shared" si="11"/>
        <v>0</v>
      </c>
      <c r="BS78" s="23">
        <f t="shared" si="11"/>
        <v>0</v>
      </c>
      <c r="BT78" s="23">
        <f t="shared" si="11"/>
        <v>0</v>
      </c>
      <c r="BU78" s="23">
        <f t="shared" si="11"/>
        <v>0</v>
      </c>
      <c r="BV78" s="23">
        <f t="shared" si="11"/>
        <v>0</v>
      </c>
      <c r="BW78" s="23">
        <f t="shared" si="11"/>
        <v>0</v>
      </c>
      <c r="BX78" s="23">
        <f t="shared" si="11"/>
        <v>0</v>
      </c>
      <c r="BY78" s="23">
        <f t="shared" si="11"/>
        <v>0</v>
      </c>
      <c r="BZ78" s="23">
        <f t="shared" si="11"/>
        <v>0</v>
      </c>
      <c r="CA78" s="23">
        <f t="shared" si="11"/>
        <v>0</v>
      </c>
      <c r="CB78" s="23">
        <f t="shared" si="11"/>
        <v>0</v>
      </c>
      <c r="CC78" s="23">
        <f t="shared" si="11"/>
        <v>0</v>
      </c>
      <c r="CD78" s="23">
        <f t="shared" si="11"/>
        <v>0</v>
      </c>
      <c r="CE78" s="23">
        <f t="shared" si="11"/>
        <v>0</v>
      </c>
      <c r="CF78" s="23">
        <f t="shared" si="11"/>
        <v>0</v>
      </c>
      <c r="CG78" s="23">
        <f t="shared" si="11"/>
        <v>0</v>
      </c>
      <c r="CH78" s="23">
        <f t="shared" si="11"/>
        <v>0</v>
      </c>
      <c r="CI78" s="23">
        <f t="shared" si="11"/>
        <v>0</v>
      </c>
      <c r="CJ78" s="23">
        <f t="shared" si="11"/>
        <v>0</v>
      </c>
      <c r="CK78" s="23">
        <f t="shared" si="11"/>
        <v>0</v>
      </c>
      <c r="CL78" s="23">
        <f t="shared" si="11"/>
        <v>0</v>
      </c>
      <c r="CM78" s="23">
        <f t="shared" si="11"/>
        <v>0</v>
      </c>
      <c r="CN78" s="23">
        <f t="shared" si="11"/>
        <v>0</v>
      </c>
      <c r="CO78" s="23">
        <f t="shared" si="11"/>
        <v>0</v>
      </c>
      <c r="CP78" s="23">
        <f t="shared" si="11"/>
        <v>0</v>
      </c>
      <c r="CQ78" s="23">
        <f t="shared" si="11"/>
        <v>0</v>
      </c>
      <c r="CR78" s="23">
        <f t="shared" si="11"/>
        <v>0</v>
      </c>
      <c r="CS78" s="23">
        <f t="shared" si="11"/>
        <v>0</v>
      </c>
      <c r="CT78" s="23">
        <f t="shared" si="11"/>
        <v>0</v>
      </c>
      <c r="CU78" s="23">
        <f t="shared" si="11"/>
        <v>0</v>
      </c>
      <c r="CV78" s="23">
        <f t="shared" si="11"/>
        <v>0</v>
      </c>
      <c r="CW78" s="23">
        <f t="shared" si="11"/>
        <v>0</v>
      </c>
      <c r="CX78" s="23">
        <f t="shared" si="11"/>
        <v>0</v>
      </c>
      <c r="CY78" s="23">
        <f t="shared" si="11"/>
        <v>0</v>
      </c>
      <c r="CZ78" s="23">
        <f t="shared" si="11"/>
        <v>0</v>
      </c>
      <c r="DA78" s="23">
        <f t="shared" si="11"/>
        <v>0</v>
      </c>
      <c r="DB78" s="23">
        <f t="shared" si="11"/>
        <v>0</v>
      </c>
      <c r="DC78" s="23">
        <f t="shared" si="11"/>
        <v>0</v>
      </c>
      <c r="DD78" s="23">
        <f t="shared" si="11"/>
        <v>0</v>
      </c>
      <c r="DE78" s="23">
        <f t="shared" si="11"/>
        <v>0</v>
      </c>
      <c r="DF78" s="23">
        <f t="shared" si="11"/>
        <v>0</v>
      </c>
      <c r="DG78" s="23">
        <f t="shared" si="11"/>
        <v>0</v>
      </c>
      <c r="DH78" s="23">
        <f t="shared" si="11"/>
        <v>0</v>
      </c>
      <c r="DI78" s="23">
        <f t="shared" si="11"/>
        <v>0</v>
      </c>
      <c r="DJ78" s="23">
        <f t="shared" si="11"/>
        <v>0</v>
      </c>
      <c r="DK78" s="23">
        <f t="shared" si="11"/>
        <v>0</v>
      </c>
      <c r="DL78" s="23">
        <f t="shared" si="11"/>
        <v>0</v>
      </c>
      <c r="DM78" s="23">
        <f t="shared" si="11"/>
        <v>0</v>
      </c>
      <c r="DN78" s="23">
        <f t="shared" si="11"/>
        <v>0</v>
      </c>
      <c r="DO78" s="23">
        <f t="shared" si="11"/>
        <v>0</v>
      </c>
      <c r="DP78" s="23">
        <f t="shared" si="11"/>
        <v>0</v>
      </c>
      <c r="DQ78" s="23">
        <f t="shared" si="11"/>
        <v>0</v>
      </c>
      <c r="DR78" s="23">
        <f t="shared" si="11"/>
        <v>0</v>
      </c>
      <c r="DS78" s="23">
        <f t="shared" si="11"/>
        <v>0</v>
      </c>
      <c r="DT78" s="23">
        <f t="shared" si="11"/>
        <v>0</v>
      </c>
      <c r="DU78" s="23">
        <f t="shared" si="11"/>
        <v>0</v>
      </c>
      <c r="DV78" s="23">
        <f t="shared" si="11"/>
        <v>0</v>
      </c>
      <c r="DW78" s="23">
        <f t="shared" si="11"/>
        <v>0</v>
      </c>
      <c r="DX78" s="23">
        <f t="shared" si="11"/>
        <v>0</v>
      </c>
    </row>
    <row r="82" spans="11:11">
      <c r="K82" s="23">
        <f>SUM(K74,N74,U74,X74,AA74,AD74,AG74,AJ74,AM74,AP74,AS74,AV74,AY74,BB74,BE74,BH74,BL74,BO74,BR74,BU74,BX74,CA74,CD74,CG74)</f>
        <v>103</v>
      </c>
    </row>
  </sheetData>
  <mergeCells count="82">
    <mergeCell ref="DV76:DX76"/>
    <mergeCell ref="DG76:DI76"/>
    <mergeCell ref="DJ76:DL76"/>
    <mergeCell ref="DM76:DO76"/>
    <mergeCell ref="DP76:DR76"/>
    <mergeCell ref="DS76:DU76"/>
    <mergeCell ref="CQ76:CS76"/>
    <mergeCell ref="CT76:CV76"/>
    <mergeCell ref="CW76:CY76"/>
    <mergeCell ref="CZ76:DC76"/>
    <mergeCell ref="DD76:DF76"/>
    <mergeCell ref="CA76:CC76"/>
    <mergeCell ref="CD76:CF76"/>
    <mergeCell ref="CG76:CJ76"/>
    <mergeCell ref="CK76:CM76"/>
    <mergeCell ref="CN76:CP76"/>
    <mergeCell ref="BL76:BN76"/>
    <mergeCell ref="BO76:BQ76"/>
    <mergeCell ref="BR76:BT76"/>
    <mergeCell ref="BU76:BW76"/>
    <mergeCell ref="BX76:BZ76"/>
    <mergeCell ref="AV76:AX76"/>
    <mergeCell ref="AY76:BA76"/>
    <mergeCell ref="BB76:BD76"/>
    <mergeCell ref="BE76:BG76"/>
    <mergeCell ref="BH76:BK76"/>
    <mergeCell ref="AG76:AI76"/>
    <mergeCell ref="AJ76:AL76"/>
    <mergeCell ref="AM76:AO76"/>
    <mergeCell ref="AP76:AR76"/>
    <mergeCell ref="AS76:AU76"/>
    <mergeCell ref="Q76:T76"/>
    <mergeCell ref="U76:W76"/>
    <mergeCell ref="X76:Z76"/>
    <mergeCell ref="AA76:AC76"/>
    <mergeCell ref="AD76:AF76"/>
    <mergeCell ref="B76:D76"/>
    <mergeCell ref="E76:G76"/>
    <mergeCell ref="H76:J76"/>
    <mergeCell ref="K76:M76"/>
    <mergeCell ref="N76:P76"/>
    <mergeCell ref="CT1:CV1"/>
    <mergeCell ref="CZ1:DC1"/>
    <mergeCell ref="CK1:CM1"/>
    <mergeCell ref="DP1:DR1"/>
    <mergeCell ref="DV1:DX1"/>
    <mergeCell ref="DJ1:DL1"/>
    <mergeCell ref="DM1:DO1"/>
    <mergeCell ref="CW1:CY1"/>
    <mergeCell ref="DS1:DU1"/>
    <mergeCell ref="B1:D1"/>
    <mergeCell ref="E1:G1"/>
    <mergeCell ref="K1:M1"/>
    <mergeCell ref="BE1:BG1"/>
    <mergeCell ref="AY1:BA1"/>
    <mergeCell ref="BB1:BD1"/>
    <mergeCell ref="AP1:AR1"/>
    <mergeCell ref="AM1:AO1"/>
    <mergeCell ref="AS1:AU1"/>
    <mergeCell ref="AV1:AX1"/>
    <mergeCell ref="N1:P1"/>
    <mergeCell ref="U1:W1"/>
    <mergeCell ref="H1:J1"/>
    <mergeCell ref="Q1:T1"/>
    <mergeCell ref="AA1:AC1"/>
    <mergeCell ref="X1:Z1"/>
    <mergeCell ref="AG1:AI1"/>
    <mergeCell ref="AD1:AF1"/>
    <mergeCell ref="DG1:DI1"/>
    <mergeCell ref="BO1:BQ1"/>
    <mergeCell ref="BH1:BK1"/>
    <mergeCell ref="CG1:CJ1"/>
    <mergeCell ref="CN1:CP1"/>
    <mergeCell ref="BL1:BN1"/>
    <mergeCell ref="BR1:BT1"/>
    <mergeCell ref="CD1:CF1"/>
    <mergeCell ref="BU1:BW1"/>
    <mergeCell ref="BX1:BZ1"/>
    <mergeCell ref="CA1:CC1"/>
    <mergeCell ref="DD1:DF1"/>
    <mergeCell ref="AJ1:AL1"/>
    <mergeCell ref="CQ1:CS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77"/>
  <sheetViews>
    <sheetView workbookViewId="0">
      <selection activeCell="B13" sqref="B13"/>
    </sheetView>
  </sheetViews>
  <sheetFormatPr defaultRowHeight="15"/>
  <cols>
    <col min="1" max="1" width="19.85546875" customWidth="1"/>
    <col min="2" max="2" width="10.85546875" customWidth="1"/>
    <col min="3" max="3" width="10.28515625" customWidth="1"/>
    <col min="4" max="4" width="13.7109375" customWidth="1"/>
    <col min="5" max="5" width="16" customWidth="1"/>
    <col min="6" max="6" width="12.7109375" customWidth="1"/>
    <col min="7" max="7" width="15.7109375" customWidth="1"/>
    <col min="8" max="8" width="16.42578125" customWidth="1"/>
    <col min="9" max="9" width="14.7109375" customWidth="1"/>
  </cols>
  <sheetData>
    <row r="1" spans="1:17">
      <c r="J1" s="72"/>
      <c r="K1" s="72"/>
      <c r="L1" s="72"/>
      <c r="M1" s="72"/>
      <c r="N1" s="72"/>
      <c r="O1" s="72"/>
      <c r="P1" s="72"/>
      <c r="Q1" s="72"/>
    </row>
    <row r="2" spans="1:17" ht="18.75">
      <c r="A2" s="261" t="s">
        <v>278</v>
      </c>
      <c r="B2" s="261"/>
      <c r="C2" s="261"/>
      <c r="D2" s="261"/>
      <c r="E2" s="261"/>
      <c r="F2" s="261"/>
      <c r="G2" s="261"/>
      <c r="H2" s="261"/>
      <c r="I2" s="261"/>
      <c r="J2" s="262" t="s">
        <v>279</v>
      </c>
      <c r="K2" s="262"/>
      <c r="L2" s="262"/>
      <c r="M2" s="262"/>
      <c r="N2" s="262"/>
      <c r="O2" s="262"/>
      <c r="P2" s="262"/>
      <c r="Q2" s="262"/>
    </row>
    <row r="3" spans="1:17">
      <c r="J3" s="72"/>
      <c r="K3" s="72"/>
      <c r="L3" s="72"/>
      <c r="M3" s="72"/>
      <c r="N3" s="72"/>
      <c r="O3" s="72"/>
      <c r="P3" s="72"/>
      <c r="Q3" s="72"/>
    </row>
    <row r="4" spans="1:17">
      <c r="C4" s="73"/>
      <c r="J4" s="72"/>
      <c r="K4" s="72"/>
      <c r="L4" s="72"/>
      <c r="M4" s="72"/>
      <c r="N4" s="72"/>
      <c r="O4" s="72"/>
      <c r="P4" s="72"/>
      <c r="Q4" s="72"/>
    </row>
    <row r="5" spans="1:17">
      <c r="J5" s="72"/>
      <c r="K5" s="72"/>
      <c r="L5" s="72"/>
      <c r="M5" s="72"/>
      <c r="N5" s="72"/>
      <c r="O5" s="72"/>
      <c r="P5" s="72"/>
      <c r="Q5" s="72"/>
    </row>
    <row r="6" spans="1:17" s="89" customFormat="1" ht="22.5" customHeight="1">
      <c r="A6" s="313" t="s">
        <v>280</v>
      </c>
      <c r="B6" s="245" t="s">
        <v>281</v>
      </c>
      <c r="C6" s="245"/>
      <c r="D6" s="313" t="s">
        <v>282</v>
      </c>
      <c r="E6" s="313" t="s">
        <v>283</v>
      </c>
      <c r="F6" s="313" t="s">
        <v>284</v>
      </c>
      <c r="G6" s="313" t="s">
        <v>285</v>
      </c>
      <c r="H6" s="313" t="s">
        <v>286</v>
      </c>
      <c r="I6" s="313" t="s">
        <v>287</v>
      </c>
      <c r="J6" s="86"/>
      <c r="K6" s="314" t="s">
        <v>288</v>
      </c>
      <c r="L6" s="314"/>
      <c r="M6" s="314"/>
      <c r="N6" s="314"/>
      <c r="O6" s="314"/>
      <c r="P6" s="314"/>
      <c r="Q6" s="314"/>
    </row>
    <row r="7" spans="1:17" s="89" customFormat="1" ht="28.5" customHeight="1">
      <c r="A7" s="315"/>
      <c r="B7" s="316" t="s">
        <v>289</v>
      </c>
      <c r="C7" s="316" t="s">
        <v>290</v>
      </c>
      <c r="D7" s="315"/>
      <c r="E7" s="315"/>
      <c r="F7" s="315"/>
      <c r="G7" s="315"/>
      <c r="H7" s="315"/>
      <c r="I7" s="315"/>
      <c r="J7" s="86" t="s">
        <v>291</v>
      </c>
      <c r="K7" s="86" t="s">
        <v>292</v>
      </c>
      <c r="L7" s="86" t="s">
        <v>293</v>
      </c>
      <c r="M7" s="86" t="s">
        <v>294</v>
      </c>
      <c r="N7" s="86" t="s">
        <v>295</v>
      </c>
      <c r="O7" s="86" t="s">
        <v>296</v>
      </c>
      <c r="P7" s="86" t="s">
        <v>297</v>
      </c>
      <c r="Q7" s="86" t="s">
        <v>298</v>
      </c>
    </row>
    <row r="8" spans="1:17" s="89" customFormat="1" ht="21" customHeight="1">
      <c r="A8" s="84"/>
      <c r="B8" s="84"/>
      <c r="C8" s="84"/>
      <c r="D8" s="84"/>
      <c r="E8" s="84"/>
      <c r="F8" s="84"/>
      <c r="G8" s="84"/>
      <c r="H8" s="84"/>
      <c r="I8" s="84"/>
      <c r="J8" s="317" t="s">
        <v>300</v>
      </c>
      <c r="K8" s="86"/>
      <c r="L8" s="86"/>
      <c r="M8" s="86"/>
      <c r="N8" s="86"/>
      <c r="O8" s="86"/>
      <c r="P8" s="86"/>
      <c r="Q8" s="86"/>
    </row>
    <row r="9" spans="1:17" s="89" customFormat="1">
      <c r="A9" s="13" t="s">
        <v>63</v>
      </c>
      <c r="B9" s="84"/>
      <c r="C9" s="84"/>
      <c r="D9" s="84"/>
      <c r="E9" s="84"/>
      <c r="F9" s="84"/>
      <c r="G9" s="84"/>
      <c r="H9" s="84"/>
      <c r="I9" s="84"/>
    </row>
    <row r="10" spans="1:17" s="89" customFormat="1">
      <c r="A10" s="13" t="s">
        <v>64</v>
      </c>
      <c r="B10" s="84" t="s">
        <v>315</v>
      </c>
      <c r="C10" s="84">
        <v>0</v>
      </c>
      <c r="D10" s="84">
        <v>84</v>
      </c>
      <c r="E10" s="84">
        <v>56</v>
      </c>
      <c r="F10" s="84">
        <v>28</v>
      </c>
      <c r="G10" s="84">
        <v>19</v>
      </c>
      <c r="H10" s="84">
        <v>19</v>
      </c>
      <c r="I10" s="84">
        <v>0</v>
      </c>
    </row>
    <row r="11" spans="1:17" s="89" customFormat="1">
      <c r="A11" s="13" t="s">
        <v>65</v>
      </c>
      <c r="B11" s="318" t="s">
        <v>334</v>
      </c>
      <c r="C11" s="84">
        <v>0</v>
      </c>
      <c r="D11" s="84">
        <v>12</v>
      </c>
      <c r="E11" s="84">
        <v>8</v>
      </c>
      <c r="F11" s="84">
        <v>4</v>
      </c>
      <c r="G11" s="84">
        <v>6</v>
      </c>
      <c r="H11" s="84">
        <v>6</v>
      </c>
      <c r="I11" s="84">
        <v>0</v>
      </c>
    </row>
    <row r="12" spans="1:17" s="89" customFormat="1">
      <c r="A12" s="13" t="s">
        <v>66</v>
      </c>
      <c r="B12" s="319" t="s">
        <v>320</v>
      </c>
      <c r="C12" s="319" t="s">
        <v>321</v>
      </c>
      <c r="D12" s="319">
        <v>30</v>
      </c>
      <c r="E12" s="319">
        <v>21</v>
      </c>
      <c r="F12" s="319">
        <v>9</v>
      </c>
      <c r="G12" s="319">
        <v>9</v>
      </c>
      <c r="H12" s="319">
        <v>9</v>
      </c>
      <c r="I12" s="319">
        <v>0</v>
      </c>
    </row>
    <row r="13" spans="1:17" s="89" customFormat="1">
      <c r="A13" s="13" t="s">
        <v>67</v>
      </c>
      <c r="B13" s="84"/>
      <c r="C13" s="84"/>
      <c r="D13" s="84"/>
      <c r="E13" s="84"/>
      <c r="F13" s="84"/>
      <c r="G13" s="84"/>
      <c r="H13" s="84"/>
      <c r="I13" s="84"/>
    </row>
    <row r="14" spans="1:17" s="89" customFormat="1">
      <c r="A14" s="13" t="s">
        <v>163</v>
      </c>
      <c r="B14" s="320" t="s">
        <v>306</v>
      </c>
      <c r="C14" s="316"/>
      <c r="D14" s="316">
        <v>163</v>
      </c>
      <c r="E14" s="316">
        <v>111</v>
      </c>
      <c r="F14" s="316">
        <v>52</v>
      </c>
      <c r="G14" s="316">
        <v>63</v>
      </c>
      <c r="H14" s="316">
        <v>61</v>
      </c>
      <c r="I14" s="316">
        <v>2</v>
      </c>
    </row>
    <row r="15" spans="1:17" s="89" customFormat="1">
      <c r="A15" s="13" t="s">
        <v>162</v>
      </c>
      <c r="B15" s="84" t="s">
        <v>301</v>
      </c>
      <c r="C15" s="84">
        <v>0</v>
      </c>
      <c r="D15" s="84">
        <v>165</v>
      </c>
      <c r="E15" s="84">
        <v>113</v>
      </c>
      <c r="F15" s="84">
        <f>D15-E15</f>
        <v>52</v>
      </c>
      <c r="G15" s="84">
        <v>48</v>
      </c>
      <c r="H15" s="84">
        <v>45</v>
      </c>
      <c r="I15" s="84">
        <v>3</v>
      </c>
    </row>
    <row r="16" spans="1:17" s="89" customFormat="1">
      <c r="A16" s="13" t="s">
        <v>77</v>
      </c>
      <c r="B16" s="84" t="s">
        <v>315</v>
      </c>
      <c r="C16" s="84">
        <v>0</v>
      </c>
      <c r="D16" s="84">
        <v>181</v>
      </c>
      <c r="E16" s="84">
        <v>115</v>
      </c>
      <c r="F16" s="84">
        <v>66</v>
      </c>
      <c r="G16" s="84">
        <v>77</v>
      </c>
      <c r="H16" s="84">
        <v>72</v>
      </c>
      <c r="I16" s="84">
        <v>5</v>
      </c>
    </row>
    <row r="17" spans="1:9" s="89" customFormat="1" ht="60">
      <c r="A17" s="13" t="s">
        <v>217</v>
      </c>
      <c r="B17" s="316" t="s">
        <v>316</v>
      </c>
      <c r="C17" s="84">
        <v>0</v>
      </c>
      <c r="D17" s="84">
        <v>86</v>
      </c>
      <c r="E17" s="84">
        <v>54</v>
      </c>
      <c r="F17" s="84">
        <v>32</v>
      </c>
      <c r="G17" s="84">
        <v>20</v>
      </c>
      <c r="H17" s="84">
        <v>20</v>
      </c>
      <c r="I17" s="84">
        <v>0</v>
      </c>
    </row>
    <row r="18" spans="1:9" s="89" customFormat="1">
      <c r="A18" s="13" t="s">
        <v>78</v>
      </c>
      <c r="B18" s="321" t="s">
        <v>301</v>
      </c>
      <c r="C18" s="84"/>
      <c r="D18" s="84">
        <v>78</v>
      </c>
      <c r="E18" s="84">
        <v>38</v>
      </c>
      <c r="F18" s="84">
        <v>40</v>
      </c>
      <c r="G18" s="84">
        <v>17</v>
      </c>
      <c r="H18" s="84">
        <v>17</v>
      </c>
      <c r="I18" s="84">
        <v>1</v>
      </c>
    </row>
    <row r="19" spans="1:9" s="89" customFormat="1" ht="150">
      <c r="A19" s="13" t="s">
        <v>68</v>
      </c>
      <c r="B19" s="322" t="s">
        <v>313</v>
      </c>
      <c r="C19" s="84"/>
      <c r="D19" s="104">
        <v>86</v>
      </c>
      <c r="E19" s="104">
        <v>62</v>
      </c>
      <c r="F19" s="104">
        <v>24</v>
      </c>
      <c r="G19" s="104">
        <v>28</v>
      </c>
      <c r="H19" s="104">
        <v>26</v>
      </c>
      <c r="I19" s="104">
        <v>2</v>
      </c>
    </row>
    <row r="20" spans="1:9" s="89" customFormat="1">
      <c r="A20" s="13" t="s">
        <v>69</v>
      </c>
      <c r="B20" s="323" t="s">
        <v>343</v>
      </c>
      <c r="C20" s="323" t="s">
        <v>321</v>
      </c>
      <c r="D20" s="84">
        <v>69</v>
      </c>
      <c r="E20" s="84">
        <v>38</v>
      </c>
      <c r="F20" s="84">
        <v>31</v>
      </c>
      <c r="G20" s="84">
        <v>14</v>
      </c>
      <c r="H20" s="84">
        <v>12</v>
      </c>
      <c r="I20" s="84">
        <v>2</v>
      </c>
    </row>
    <row r="21" spans="1:9" s="89" customFormat="1" ht="45">
      <c r="A21" s="13" t="s">
        <v>70</v>
      </c>
      <c r="B21" s="324" t="s">
        <v>370</v>
      </c>
      <c r="C21" s="316" t="s">
        <v>371</v>
      </c>
      <c r="D21" s="84">
        <v>72</v>
      </c>
      <c r="E21" s="84">
        <v>50</v>
      </c>
      <c r="F21" s="84">
        <v>22</v>
      </c>
      <c r="G21" s="84">
        <v>29</v>
      </c>
      <c r="H21" s="84">
        <v>29</v>
      </c>
      <c r="I21" s="84">
        <v>0</v>
      </c>
    </row>
    <row r="22" spans="1:9" s="89" customFormat="1">
      <c r="A22" s="13" t="s">
        <v>71</v>
      </c>
      <c r="B22" s="104" t="s">
        <v>301</v>
      </c>
      <c r="C22" s="104"/>
      <c r="D22" s="104">
        <v>94</v>
      </c>
      <c r="E22" s="104">
        <v>67</v>
      </c>
      <c r="F22" s="104">
        <v>27</v>
      </c>
      <c r="G22" s="104">
        <v>38</v>
      </c>
      <c r="H22" s="104">
        <v>37</v>
      </c>
      <c r="I22" s="104">
        <v>1</v>
      </c>
    </row>
    <row r="23" spans="1:9" s="89" customFormat="1">
      <c r="A23" s="13" t="s">
        <v>72</v>
      </c>
      <c r="B23" s="325" t="s">
        <v>350</v>
      </c>
      <c r="C23" s="104" t="s">
        <v>351</v>
      </c>
      <c r="D23" s="104">
        <v>71</v>
      </c>
      <c r="E23" s="104">
        <v>56</v>
      </c>
      <c r="F23" s="104">
        <v>15</v>
      </c>
      <c r="G23" s="104">
        <v>32</v>
      </c>
      <c r="H23" s="104">
        <v>32</v>
      </c>
      <c r="I23" s="104">
        <v>0</v>
      </c>
    </row>
    <row r="24" spans="1:9" s="89" customFormat="1">
      <c r="A24" s="13" t="s">
        <v>73</v>
      </c>
      <c r="B24" s="84"/>
      <c r="C24" s="84"/>
      <c r="D24" s="84"/>
      <c r="E24" s="84"/>
      <c r="F24" s="84"/>
      <c r="G24" s="84"/>
      <c r="H24" s="84"/>
      <c r="I24" s="84"/>
    </row>
    <row r="25" spans="1:9" s="89" customFormat="1">
      <c r="A25" s="13" t="s">
        <v>74</v>
      </c>
      <c r="B25" s="84" t="s">
        <v>301</v>
      </c>
      <c r="C25" s="84" t="s">
        <v>302</v>
      </c>
      <c r="D25" s="84">
        <v>68</v>
      </c>
      <c r="E25" s="84">
        <v>47</v>
      </c>
      <c r="F25" s="84">
        <v>21</v>
      </c>
      <c r="G25" s="84">
        <v>29</v>
      </c>
      <c r="H25" s="84">
        <v>1</v>
      </c>
      <c r="I25" s="84">
        <v>0</v>
      </c>
    </row>
    <row r="26" spans="1:9" s="89" customFormat="1">
      <c r="A26" s="13" t="s">
        <v>76</v>
      </c>
      <c r="B26" s="84" t="s">
        <v>355</v>
      </c>
      <c r="C26" s="84">
        <v>0</v>
      </c>
      <c r="D26" s="84">
        <v>72</v>
      </c>
      <c r="E26" s="84">
        <v>57</v>
      </c>
      <c r="F26" s="84">
        <v>15</v>
      </c>
      <c r="G26" s="84">
        <v>40</v>
      </c>
      <c r="H26" s="84">
        <v>40</v>
      </c>
      <c r="I26" s="84">
        <v>0</v>
      </c>
    </row>
    <row r="27" spans="1:9" s="89" customFormat="1">
      <c r="A27" s="13" t="s">
        <v>75</v>
      </c>
      <c r="B27" s="326" t="s">
        <v>301</v>
      </c>
      <c r="C27" s="326">
        <v>0</v>
      </c>
      <c r="D27" s="104">
        <v>80</v>
      </c>
      <c r="E27" s="326">
        <v>60</v>
      </c>
      <c r="F27" s="326">
        <v>20</v>
      </c>
      <c r="G27" s="316">
        <v>33</v>
      </c>
      <c r="H27" s="104">
        <v>29</v>
      </c>
      <c r="I27" s="104">
        <v>4</v>
      </c>
    </row>
    <row r="28" spans="1:9" s="89" customFormat="1">
      <c r="A28" s="13" t="s">
        <v>79</v>
      </c>
      <c r="B28" s="318" t="s">
        <v>366</v>
      </c>
      <c r="C28" s="318" t="s">
        <v>367</v>
      </c>
      <c r="D28" s="84">
        <v>67</v>
      </c>
      <c r="E28" s="84">
        <v>50</v>
      </c>
      <c r="F28" s="84">
        <v>17</v>
      </c>
      <c r="G28" s="84">
        <v>23</v>
      </c>
      <c r="H28" s="84">
        <v>22</v>
      </c>
      <c r="I28" s="84">
        <v>1</v>
      </c>
    </row>
    <row r="29" spans="1:9" s="89" customFormat="1">
      <c r="A29" s="13" t="s">
        <v>80</v>
      </c>
      <c r="B29" s="318" t="s">
        <v>322</v>
      </c>
      <c r="C29" s="84"/>
      <c r="D29" s="84">
        <v>78</v>
      </c>
      <c r="E29" s="84">
        <v>55</v>
      </c>
      <c r="F29" s="84">
        <v>23</v>
      </c>
      <c r="G29" s="84">
        <v>39</v>
      </c>
      <c r="H29" s="84">
        <v>37</v>
      </c>
      <c r="I29" s="84">
        <v>2</v>
      </c>
    </row>
    <row r="30" spans="1:9" s="89" customFormat="1">
      <c r="A30" s="13" t="s">
        <v>81</v>
      </c>
      <c r="B30" s="319" t="s">
        <v>341</v>
      </c>
      <c r="C30" s="319" t="s">
        <v>302</v>
      </c>
      <c r="D30" s="319">
        <v>78</v>
      </c>
      <c r="E30" s="319">
        <v>55</v>
      </c>
      <c r="F30" s="319">
        <v>23</v>
      </c>
      <c r="G30" s="319">
        <v>35</v>
      </c>
      <c r="H30" s="319">
        <v>34</v>
      </c>
      <c r="I30" s="319">
        <v>1</v>
      </c>
    </row>
    <row r="31" spans="1:9" s="89" customFormat="1">
      <c r="A31" s="13" t="s">
        <v>82</v>
      </c>
      <c r="B31" s="327" t="s">
        <v>299</v>
      </c>
      <c r="C31" s="84">
        <v>0</v>
      </c>
      <c r="D31" s="84">
        <v>62</v>
      </c>
      <c r="E31" s="84">
        <v>49</v>
      </c>
      <c r="F31" s="84">
        <v>11</v>
      </c>
      <c r="G31" s="84">
        <v>29</v>
      </c>
      <c r="H31" s="84">
        <v>29</v>
      </c>
      <c r="I31" s="84">
        <v>0</v>
      </c>
    </row>
    <row r="32" spans="1:9" s="89" customFormat="1">
      <c r="A32" s="13" t="s">
        <v>83</v>
      </c>
      <c r="B32" s="84" t="s">
        <v>363</v>
      </c>
      <c r="C32" s="84" t="s">
        <v>364</v>
      </c>
      <c r="D32" s="84">
        <v>82</v>
      </c>
      <c r="E32" s="84">
        <v>53</v>
      </c>
      <c r="F32" s="84">
        <v>29</v>
      </c>
      <c r="G32" s="84">
        <v>34</v>
      </c>
      <c r="H32" s="84">
        <v>34</v>
      </c>
      <c r="I32" s="84">
        <v>0</v>
      </c>
    </row>
    <row r="33" spans="1:9" s="89" customFormat="1">
      <c r="A33" s="13" t="s">
        <v>84</v>
      </c>
      <c r="B33" s="323" t="s">
        <v>306</v>
      </c>
      <c r="C33" s="323" t="s">
        <v>302</v>
      </c>
      <c r="D33" s="323" t="s">
        <v>307</v>
      </c>
      <c r="E33" s="323" t="s">
        <v>308</v>
      </c>
      <c r="F33" s="323" t="s">
        <v>309</v>
      </c>
      <c r="G33" s="323" t="s">
        <v>310</v>
      </c>
      <c r="H33" s="323" t="s">
        <v>310</v>
      </c>
      <c r="I33" s="323" t="s">
        <v>311</v>
      </c>
    </row>
    <row r="34" spans="1:9" s="89" customFormat="1">
      <c r="A34" s="13" t="s">
        <v>85</v>
      </c>
      <c r="B34" s="325" t="s">
        <v>325</v>
      </c>
      <c r="C34" s="104">
        <v>0</v>
      </c>
      <c r="D34" s="104">
        <v>54</v>
      </c>
      <c r="E34" s="104">
        <v>40</v>
      </c>
      <c r="F34" s="104">
        <v>14</v>
      </c>
      <c r="G34" s="104">
        <v>21</v>
      </c>
      <c r="H34" s="104">
        <v>21</v>
      </c>
      <c r="I34" s="104">
        <v>0</v>
      </c>
    </row>
    <row r="35" spans="1:9" s="89" customFormat="1">
      <c r="A35" s="13" t="s">
        <v>86</v>
      </c>
      <c r="B35" s="318" t="s">
        <v>301</v>
      </c>
      <c r="C35" s="84">
        <v>0</v>
      </c>
      <c r="D35" s="84">
        <v>64</v>
      </c>
      <c r="E35" s="84">
        <v>52</v>
      </c>
      <c r="F35" s="84">
        <v>12</v>
      </c>
      <c r="G35" s="84">
        <v>28</v>
      </c>
      <c r="H35" s="84">
        <v>27</v>
      </c>
      <c r="I35" s="84">
        <v>1</v>
      </c>
    </row>
    <row r="36" spans="1:9" s="89" customFormat="1">
      <c r="A36" s="13" t="s">
        <v>87</v>
      </c>
      <c r="B36" s="318" t="s">
        <v>301</v>
      </c>
      <c r="C36" s="84">
        <v>0</v>
      </c>
      <c r="D36" s="84">
        <v>81</v>
      </c>
      <c r="E36" s="84">
        <v>61</v>
      </c>
      <c r="F36" s="84">
        <v>20</v>
      </c>
      <c r="G36" s="84">
        <v>34</v>
      </c>
      <c r="H36" s="84">
        <v>33</v>
      </c>
      <c r="I36" s="84">
        <v>1</v>
      </c>
    </row>
    <row r="37" spans="1:9" s="89" customFormat="1">
      <c r="A37" s="13" t="s">
        <v>88</v>
      </c>
      <c r="B37" s="84" t="s">
        <v>355</v>
      </c>
      <c r="C37" s="84"/>
      <c r="D37" s="84">
        <v>49</v>
      </c>
      <c r="E37" s="84">
        <v>36</v>
      </c>
      <c r="F37" s="84">
        <v>13</v>
      </c>
      <c r="G37" s="84">
        <v>26</v>
      </c>
      <c r="H37" s="84">
        <v>26</v>
      </c>
      <c r="I37" s="84">
        <v>0</v>
      </c>
    </row>
    <row r="38" spans="1:9" s="89" customFormat="1">
      <c r="A38" s="13" t="s">
        <v>89</v>
      </c>
      <c r="B38" s="327" t="s">
        <v>362</v>
      </c>
      <c r="C38" s="84">
        <v>0</v>
      </c>
      <c r="D38" s="84">
        <v>32</v>
      </c>
      <c r="E38" s="84">
        <v>20</v>
      </c>
      <c r="F38" s="84">
        <v>12</v>
      </c>
      <c r="G38" s="84">
        <v>15</v>
      </c>
      <c r="H38" s="84">
        <v>14</v>
      </c>
      <c r="I38" s="84">
        <v>1</v>
      </c>
    </row>
    <row r="39" spans="1:9" s="89" customFormat="1">
      <c r="A39" s="13" t="s">
        <v>90</v>
      </c>
      <c r="B39" s="323" t="s">
        <v>356</v>
      </c>
      <c r="C39" s="323" t="s">
        <v>357</v>
      </c>
      <c r="D39" s="84">
        <v>59</v>
      </c>
      <c r="E39" s="84">
        <v>44</v>
      </c>
      <c r="F39" s="84">
        <v>15</v>
      </c>
      <c r="G39" s="84">
        <v>30</v>
      </c>
      <c r="H39" s="84">
        <v>28</v>
      </c>
      <c r="I39" s="84">
        <v>2</v>
      </c>
    </row>
    <row r="40" spans="1:9" s="89" customFormat="1">
      <c r="A40" s="13" t="s">
        <v>91</v>
      </c>
      <c r="B40" s="328" t="s">
        <v>301</v>
      </c>
      <c r="C40" s="329">
        <v>0</v>
      </c>
      <c r="D40" s="329">
        <v>37</v>
      </c>
      <c r="E40" s="329">
        <v>27</v>
      </c>
      <c r="F40" s="329">
        <v>10</v>
      </c>
      <c r="G40" s="329">
        <v>18</v>
      </c>
      <c r="H40" s="329">
        <v>18</v>
      </c>
      <c r="I40" s="329">
        <v>0</v>
      </c>
    </row>
    <row r="41" spans="1:9" s="89" customFormat="1">
      <c r="A41" s="13" t="s">
        <v>92</v>
      </c>
      <c r="B41" s="318" t="s">
        <v>323</v>
      </c>
      <c r="C41" s="84" t="s">
        <v>324</v>
      </c>
      <c r="D41" s="84">
        <v>127</v>
      </c>
      <c r="E41" s="84">
        <v>88</v>
      </c>
      <c r="F41" s="84">
        <v>39</v>
      </c>
      <c r="G41" s="84">
        <v>57</v>
      </c>
      <c r="H41" s="84">
        <v>57</v>
      </c>
      <c r="I41" s="84">
        <v>2</v>
      </c>
    </row>
    <row r="42" spans="1:9" s="89" customFormat="1">
      <c r="A42" s="13" t="s">
        <v>93</v>
      </c>
      <c r="B42" s="84" t="s">
        <v>301</v>
      </c>
      <c r="C42" s="84">
        <v>0</v>
      </c>
      <c r="D42" s="84">
        <v>99</v>
      </c>
      <c r="E42" s="84">
        <v>80</v>
      </c>
      <c r="F42" s="84">
        <v>19</v>
      </c>
      <c r="G42" s="84">
        <v>39</v>
      </c>
      <c r="H42" s="84">
        <v>37</v>
      </c>
      <c r="I42" s="84">
        <v>2</v>
      </c>
    </row>
    <row r="43" spans="1:9" s="89" customFormat="1">
      <c r="A43" s="13" t="s">
        <v>94</v>
      </c>
      <c r="B43" s="323" t="s">
        <v>306</v>
      </c>
      <c r="C43" s="84" t="s">
        <v>302</v>
      </c>
      <c r="D43" s="84">
        <v>49</v>
      </c>
      <c r="E43" s="84">
        <v>37</v>
      </c>
      <c r="F43" s="84">
        <v>12</v>
      </c>
      <c r="G43" s="84">
        <v>22</v>
      </c>
      <c r="H43" s="84">
        <v>22</v>
      </c>
      <c r="I43" s="84" t="s">
        <v>302</v>
      </c>
    </row>
    <row r="44" spans="1:9" s="89" customFormat="1">
      <c r="A44" s="13" t="s">
        <v>95</v>
      </c>
      <c r="B44" s="84" t="s">
        <v>344</v>
      </c>
      <c r="C44" s="84">
        <v>0</v>
      </c>
      <c r="D44" s="84">
        <v>73</v>
      </c>
      <c r="E44" s="84">
        <v>59</v>
      </c>
      <c r="F44" s="84">
        <v>14</v>
      </c>
      <c r="G44" s="84">
        <v>30</v>
      </c>
      <c r="H44" s="84">
        <v>25</v>
      </c>
      <c r="I44" s="84">
        <v>5</v>
      </c>
    </row>
    <row r="45" spans="1:9" s="89" customFormat="1">
      <c r="A45" s="13" t="s">
        <v>96</v>
      </c>
      <c r="B45" s="84">
        <v>22</v>
      </c>
      <c r="C45" s="84">
        <v>0</v>
      </c>
      <c r="D45" s="84">
        <v>54</v>
      </c>
      <c r="E45" s="84">
        <v>34</v>
      </c>
      <c r="F45" s="84">
        <v>20</v>
      </c>
      <c r="G45" s="84">
        <v>22</v>
      </c>
      <c r="H45" s="84">
        <v>22</v>
      </c>
      <c r="I45" s="84">
        <v>0</v>
      </c>
    </row>
    <row r="46" spans="1:9" s="89" customFormat="1">
      <c r="A46" s="13" t="s">
        <v>97</v>
      </c>
      <c r="B46" s="318" t="s">
        <v>338</v>
      </c>
      <c r="C46" s="84">
        <v>0</v>
      </c>
      <c r="D46" s="84">
        <v>42</v>
      </c>
      <c r="E46" s="84">
        <v>28</v>
      </c>
      <c r="F46" s="84">
        <v>14</v>
      </c>
      <c r="G46" s="84">
        <v>13</v>
      </c>
      <c r="H46" s="84">
        <v>13</v>
      </c>
      <c r="I46" s="84">
        <v>0</v>
      </c>
    </row>
    <row r="47" spans="1:9" s="89" customFormat="1">
      <c r="A47" s="13" t="s">
        <v>98</v>
      </c>
      <c r="B47" s="318" t="s">
        <v>339</v>
      </c>
      <c r="C47" s="84">
        <v>0</v>
      </c>
      <c r="D47" s="84">
        <v>64</v>
      </c>
      <c r="E47" s="84">
        <v>47</v>
      </c>
      <c r="F47" s="84">
        <v>17</v>
      </c>
      <c r="G47" s="84">
        <v>32</v>
      </c>
      <c r="H47" s="84">
        <v>31</v>
      </c>
      <c r="I47" s="84">
        <v>1</v>
      </c>
    </row>
    <row r="48" spans="1:9" s="89" customFormat="1">
      <c r="A48" s="13" t="s">
        <v>215</v>
      </c>
      <c r="B48" s="321" t="s">
        <v>318</v>
      </c>
      <c r="C48" s="84"/>
      <c r="D48" s="84">
        <v>67</v>
      </c>
      <c r="E48" s="84">
        <v>48</v>
      </c>
      <c r="F48" s="84">
        <v>19</v>
      </c>
      <c r="G48" s="84">
        <v>29</v>
      </c>
      <c r="H48" s="84">
        <v>28</v>
      </c>
      <c r="I48" s="84">
        <v>1</v>
      </c>
    </row>
    <row r="49" spans="1:9" s="89" customFormat="1">
      <c r="A49" s="13" t="s">
        <v>99</v>
      </c>
      <c r="B49" s="323" t="s">
        <v>306</v>
      </c>
      <c r="C49" s="84">
        <v>0</v>
      </c>
      <c r="D49" s="84">
        <v>64</v>
      </c>
      <c r="E49" s="84">
        <v>53</v>
      </c>
      <c r="F49" s="84">
        <v>11</v>
      </c>
      <c r="G49" s="84">
        <v>28</v>
      </c>
      <c r="H49" s="84">
        <v>28</v>
      </c>
      <c r="I49" s="84">
        <v>0</v>
      </c>
    </row>
    <row r="50" spans="1:9" s="89" customFormat="1" ht="45">
      <c r="A50" s="13" t="s">
        <v>100</v>
      </c>
      <c r="B50" s="330" t="s">
        <v>354</v>
      </c>
      <c r="C50" s="84">
        <v>0</v>
      </c>
      <c r="D50" s="84">
        <v>74</v>
      </c>
      <c r="E50" s="84">
        <v>57</v>
      </c>
      <c r="F50" s="84">
        <v>17</v>
      </c>
      <c r="G50" s="84">
        <v>33</v>
      </c>
      <c r="H50" s="84">
        <v>32</v>
      </c>
      <c r="I50" s="84">
        <v>1</v>
      </c>
    </row>
    <row r="51" spans="1:9" s="89" customFormat="1" ht="90">
      <c r="A51" s="13" t="s">
        <v>101</v>
      </c>
      <c r="B51" s="331" t="s">
        <v>328</v>
      </c>
      <c r="C51" s="332">
        <v>0</v>
      </c>
      <c r="D51" s="332">
        <v>53</v>
      </c>
      <c r="E51" s="103" t="s">
        <v>376</v>
      </c>
      <c r="F51" s="332">
        <v>14</v>
      </c>
      <c r="G51" s="332">
        <v>26</v>
      </c>
      <c r="H51" s="332">
        <v>26</v>
      </c>
      <c r="I51" s="332">
        <v>0</v>
      </c>
    </row>
    <row r="52" spans="1:9" s="89" customFormat="1" ht="150">
      <c r="A52" s="13" t="s">
        <v>102</v>
      </c>
      <c r="B52" s="316" t="s">
        <v>365</v>
      </c>
      <c r="C52" s="316">
        <v>0</v>
      </c>
      <c r="D52" s="316">
        <v>68</v>
      </c>
      <c r="E52" s="316">
        <v>48</v>
      </c>
      <c r="F52" s="316">
        <v>20</v>
      </c>
      <c r="G52" s="316">
        <v>30</v>
      </c>
      <c r="H52" s="316">
        <v>29</v>
      </c>
      <c r="I52" s="316">
        <v>1</v>
      </c>
    </row>
    <row r="53" spans="1:9" s="89" customFormat="1" ht="60">
      <c r="A53" s="13" t="s">
        <v>103</v>
      </c>
      <c r="B53" s="333" t="s">
        <v>369</v>
      </c>
      <c r="C53" s="104" t="s">
        <v>321</v>
      </c>
      <c r="D53" s="104">
        <v>71</v>
      </c>
      <c r="E53" s="104">
        <v>50</v>
      </c>
      <c r="F53" s="104">
        <v>21</v>
      </c>
      <c r="G53" s="104">
        <v>28</v>
      </c>
      <c r="H53" s="104">
        <v>26</v>
      </c>
      <c r="I53" s="104">
        <v>2</v>
      </c>
    </row>
    <row r="54" spans="1:9" s="89" customFormat="1">
      <c r="A54" s="13" t="s">
        <v>216</v>
      </c>
      <c r="B54" s="323" t="s">
        <v>340</v>
      </c>
      <c r="C54" s="84">
        <v>0</v>
      </c>
      <c r="D54" s="84">
        <v>22</v>
      </c>
      <c r="E54" s="84">
        <v>14</v>
      </c>
      <c r="F54" s="84">
        <v>8</v>
      </c>
      <c r="G54" s="84">
        <v>9</v>
      </c>
      <c r="H54" s="84">
        <v>9</v>
      </c>
      <c r="I54" s="84">
        <v>0</v>
      </c>
    </row>
    <row r="55" spans="1:9" s="89" customFormat="1">
      <c r="A55" s="13" t="s">
        <v>104</v>
      </c>
      <c r="B55" s="84">
        <f>'[1]Режим работы'!B8</f>
        <v>48</v>
      </c>
      <c r="C55" s="84">
        <f>'[1]Режим работы'!C8</f>
        <v>0</v>
      </c>
      <c r="D55" s="84">
        <f>'[1]Режим работы'!D8</f>
        <v>99</v>
      </c>
      <c r="E55" s="84">
        <f>'[1]Режим работы'!E8</f>
        <v>74</v>
      </c>
      <c r="F55" s="84">
        <f>'[1]Режим работы'!F8</f>
        <v>25</v>
      </c>
      <c r="G55" s="84">
        <f>'[1]Режим работы'!G8</f>
        <v>48</v>
      </c>
      <c r="H55" s="84">
        <f>'[1]Режим работы'!H8</f>
        <v>48</v>
      </c>
      <c r="I55" s="84">
        <f>'[1]Режим работы'!I8</f>
        <v>0</v>
      </c>
    </row>
    <row r="56" spans="1:9" s="89" customFormat="1">
      <c r="A56" s="13" t="s">
        <v>105</v>
      </c>
      <c r="B56" s="323" t="s">
        <v>306</v>
      </c>
      <c r="C56" s="84"/>
      <c r="D56" s="84">
        <v>61</v>
      </c>
      <c r="E56" s="84">
        <v>48</v>
      </c>
      <c r="F56" s="84">
        <v>13</v>
      </c>
      <c r="G56" s="84">
        <v>38</v>
      </c>
      <c r="H56" s="84">
        <v>32</v>
      </c>
      <c r="I56" s="84">
        <v>6</v>
      </c>
    </row>
    <row r="57" spans="1:9" s="89" customFormat="1">
      <c r="A57" s="13" t="s">
        <v>106</v>
      </c>
      <c r="B57" s="323" t="s">
        <v>301</v>
      </c>
      <c r="C57" s="84">
        <v>0</v>
      </c>
      <c r="D57" s="84">
        <v>67</v>
      </c>
      <c r="E57" s="84">
        <v>49</v>
      </c>
      <c r="F57" s="84">
        <v>18</v>
      </c>
      <c r="G57" s="84">
        <v>29</v>
      </c>
      <c r="H57" s="84">
        <v>29</v>
      </c>
      <c r="I57" s="84">
        <v>0</v>
      </c>
    </row>
    <row r="58" spans="1:9" s="89" customFormat="1">
      <c r="A58" s="13" t="s">
        <v>107</v>
      </c>
      <c r="B58" s="84" t="s">
        <v>315</v>
      </c>
      <c r="C58" s="84" t="s">
        <v>302</v>
      </c>
      <c r="D58" s="84">
        <v>47</v>
      </c>
      <c r="E58" s="84">
        <v>31</v>
      </c>
      <c r="F58" s="84">
        <v>16</v>
      </c>
      <c r="G58" s="84">
        <v>13</v>
      </c>
      <c r="H58" s="84">
        <v>8</v>
      </c>
      <c r="I58" s="84">
        <v>5</v>
      </c>
    </row>
    <row r="59" spans="1:9" s="89" customFormat="1">
      <c r="A59" s="13" t="s">
        <v>108</v>
      </c>
      <c r="B59" s="319" t="s">
        <v>301</v>
      </c>
      <c r="C59" s="319" t="s">
        <v>302</v>
      </c>
      <c r="D59" s="319">
        <v>50</v>
      </c>
      <c r="E59" s="319">
        <v>40</v>
      </c>
      <c r="F59" s="319">
        <v>10</v>
      </c>
      <c r="G59" s="319">
        <v>25</v>
      </c>
      <c r="H59" s="319">
        <v>25</v>
      </c>
      <c r="I59" s="319">
        <v>4</v>
      </c>
    </row>
    <row r="60" spans="1:9" s="89" customFormat="1">
      <c r="A60" s="13" t="s">
        <v>109</v>
      </c>
      <c r="B60" s="84" t="s">
        <v>312</v>
      </c>
      <c r="C60" s="84">
        <v>0</v>
      </c>
      <c r="D60" s="84">
        <v>41</v>
      </c>
      <c r="E60" s="84">
        <v>29</v>
      </c>
      <c r="F60" s="84">
        <v>12</v>
      </c>
      <c r="G60" s="84">
        <v>17</v>
      </c>
      <c r="H60" s="84">
        <v>17</v>
      </c>
      <c r="I60" s="84">
        <v>0</v>
      </c>
    </row>
    <row r="61" spans="1:9" s="89" customFormat="1">
      <c r="A61" s="13" t="s">
        <v>110</v>
      </c>
      <c r="B61" s="318" t="s">
        <v>360</v>
      </c>
      <c r="C61" s="84" t="s">
        <v>361</v>
      </c>
      <c r="D61" s="84">
        <v>88</v>
      </c>
      <c r="E61" s="84">
        <v>64</v>
      </c>
      <c r="F61" s="84">
        <v>24</v>
      </c>
      <c r="G61" s="84">
        <v>27</v>
      </c>
      <c r="H61" s="84">
        <v>26</v>
      </c>
      <c r="I61" s="84">
        <v>1</v>
      </c>
    </row>
    <row r="62" spans="1:9" s="89" customFormat="1">
      <c r="A62" s="13" t="s">
        <v>111</v>
      </c>
      <c r="B62" s="84" t="s">
        <v>329</v>
      </c>
      <c r="C62" s="84" t="s">
        <v>321</v>
      </c>
      <c r="D62" s="84">
        <v>46</v>
      </c>
      <c r="E62" s="84">
        <v>34</v>
      </c>
      <c r="F62" s="84">
        <v>12</v>
      </c>
      <c r="G62" s="84">
        <v>21</v>
      </c>
      <c r="H62" s="84">
        <v>19</v>
      </c>
      <c r="I62" s="84">
        <v>2</v>
      </c>
    </row>
    <row r="63" spans="1:9" s="89" customFormat="1">
      <c r="A63" s="13" t="s">
        <v>112</v>
      </c>
      <c r="B63" s="84" t="s">
        <v>358</v>
      </c>
      <c r="C63" s="84" t="s">
        <v>359</v>
      </c>
      <c r="D63" s="84">
        <v>68</v>
      </c>
      <c r="E63" s="84">
        <v>49</v>
      </c>
      <c r="F63" s="84">
        <v>19</v>
      </c>
      <c r="G63" s="84">
        <v>31</v>
      </c>
      <c r="H63" s="84">
        <v>30</v>
      </c>
      <c r="I63" s="84">
        <v>1</v>
      </c>
    </row>
    <row r="64" spans="1:9" s="89" customFormat="1">
      <c r="A64" s="13" t="s">
        <v>113</v>
      </c>
      <c r="B64" s="84" t="s">
        <v>320</v>
      </c>
      <c r="C64" s="84" t="s">
        <v>302</v>
      </c>
      <c r="D64" s="84">
        <v>41</v>
      </c>
      <c r="E64" s="84">
        <v>30</v>
      </c>
      <c r="F64" s="84">
        <v>11</v>
      </c>
      <c r="G64" s="84">
        <v>21</v>
      </c>
      <c r="H64" s="84">
        <v>21</v>
      </c>
      <c r="I64" s="84">
        <v>0</v>
      </c>
    </row>
    <row r="65" spans="1:9" s="89" customFormat="1">
      <c r="A65" s="13" t="s">
        <v>115</v>
      </c>
      <c r="B65" s="318" t="s">
        <v>327</v>
      </c>
      <c r="C65" s="84">
        <v>0</v>
      </c>
      <c r="D65" s="84">
        <v>89</v>
      </c>
      <c r="E65" s="84">
        <v>62</v>
      </c>
      <c r="F65" s="84">
        <v>27</v>
      </c>
      <c r="G65" s="84">
        <v>44</v>
      </c>
      <c r="H65" s="84">
        <v>44</v>
      </c>
      <c r="I65" s="84">
        <v>0</v>
      </c>
    </row>
    <row r="66" spans="1:9" s="89" customFormat="1">
      <c r="A66" s="13" t="s">
        <v>159</v>
      </c>
      <c r="B66" s="318" t="s">
        <v>299</v>
      </c>
      <c r="C66" s="84"/>
      <c r="D66" s="84">
        <v>99</v>
      </c>
      <c r="E66" s="84">
        <v>62</v>
      </c>
      <c r="F66" s="84">
        <v>37</v>
      </c>
      <c r="G66" s="84">
        <v>47</v>
      </c>
      <c r="H66" s="84">
        <v>45</v>
      </c>
      <c r="I66" s="84">
        <v>2</v>
      </c>
    </row>
    <row r="67" spans="1:9" s="89" customFormat="1">
      <c r="A67" s="13" t="s">
        <v>114</v>
      </c>
      <c r="B67" s="319">
        <v>34</v>
      </c>
      <c r="C67" s="319">
        <v>0</v>
      </c>
      <c r="D67" s="319">
        <v>84</v>
      </c>
      <c r="E67" s="319">
        <v>57</v>
      </c>
      <c r="F67" s="319">
        <v>27</v>
      </c>
      <c r="G67" s="319">
        <v>34</v>
      </c>
      <c r="H67" s="319">
        <v>34</v>
      </c>
      <c r="I67" s="319">
        <v>0</v>
      </c>
    </row>
    <row r="68" spans="1:9" s="89" customFormat="1">
      <c r="A68" s="13" t="s">
        <v>116</v>
      </c>
      <c r="B68" s="84" t="s">
        <v>301</v>
      </c>
      <c r="C68" s="84" t="s">
        <v>321</v>
      </c>
      <c r="D68" s="84">
        <v>50</v>
      </c>
      <c r="E68" s="84">
        <v>34</v>
      </c>
      <c r="F68" s="84">
        <v>16</v>
      </c>
      <c r="G68" s="84">
        <v>21</v>
      </c>
      <c r="H68" s="84">
        <v>20</v>
      </c>
      <c r="I68" s="84">
        <v>2</v>
      </c>
    </row>
    <row r="69" spans="1:9" s="89" customFormat="1">
      <c r="A69" s="13" t="s">
        <v>117</v>
      </c>
      <c r="B69" s="334" t="s">
        <v>335</v>
      </c>
      <c r="C69" s="334"/>
      <c r="D69" s="334">
        <v>29</v>
      </c>
      <c r="E69" s="334">
        <v>17</v>
      </c>
      <c r="F69" s="334">
        <v>12</v>
      </c>
      <c r="G69" s="334">
        <v>12</v>
      </c>
      <c r="H69" s="334">
        <v>12</v>
      </c>
      <c r="I69" s="334">
        <v>0</v>
      </c>
    </row>
    <row r="70" spans="1:9" s="89" customFormat="1">
      <c r="A70" s="155" t="s">
        <v>118</v>
      </c>
      <c r="B70" s="84" t="s">
        <v>326</v>
      </c>
      <c r="C70" s="84">
        <f>-H146</f>
        <v>0</v>
      </c>
      <c r="D70" s="84">
        <v>149</v>
      </c>
      <c r="E70" s="84">
        <v>95</v>
      </c>
      <c r="F70" s="84">
        <v>54</v>
      </c>
      <c r="G70" s="84">
        <v>39</v>
      </c>
      <c r="H70" s="84">
        <v>35</v>
      </c>
      <c r="I70" s="84">
        <v>4</v>
      </c>
    </row>
    <row r="71" spans="1:9" s="89" customFormat="1">
      <c r="A71" s="13" t="s">
        <v>119</v>
      </c>
      <c r="B71" s="84" t="s">
        <v>330</v>
      </c>
      <c r="C71" s="84">
        <v>0</v>
      </c>
      <c r="D71" s="84">
        <v>28</v>
      </c>
      <c r="E71" s="84">
        <v>15</v>
      </c>
      <c r="F71" s="84">
        <v>13</v>
      </c>
      <c r="G71" s="84">
        <v>10</v>
      </c>
      <c r="H71" s="84">
        <v>10</v>
      </c>
      <c r="I71" s="84">
        <v>0</v>
      </c>
    </row>
    <row r="72" spans="1:9" s="89" customFormat="1">
      <c r="A72" s="176" t="s">
        <v>120</v>
      </c>
      <c r="B72" s="335">
        <v>43</v>
      </c>
      <c r="C72" s="335">
        <v>0</v>
      </c>
      <c r="D72" s="335">
        <v>122</v>
      </c>
      <c r="E72" s="335">
        <v>73</v>
      </c>
      <c r="F72" s="335">
        <v>22</v>
      </c>
      <c r="G72" s="335">
        <v>43</v>
      </c>
      <c r="H72" s="335">
        <v>40</v>
      </c>
      <c r="I72" s="335">
        <v>3</v>
      </c>
    </row>
    <row r="73" spans="1:9" s="89" customFormat="1">
      <c r="A73" s="13" t="s">
        <v>121</v>
      </c>
      <c r="B73" s="84" t="s">
        <v>299</v>
      </c>
      <c r="C73" s="84">
        <v>0</v>
      </c>
      <c r="D73" s="84">
        <v>84</v>
      </c>
      <c r="E73" s="84">
        <v>63</v>
      </c>
      <c r="F73" s="84">
        <v>21</v>
      </c>
      <c r="G73" s="84">
        <v>37</v>
      </c>
      <c r="H73" s="84">
        <v>34</v>
      </c>
      <c r="I73" s="84">
        <v>3</v>
      </c>
    </row>
    <row r="74" spans="1:9" s="89" customFormat="1">
      <c r="A74" s="13" t="s">
        <v>122</v>
      </c>
      <c r="B74" s="325" t="s">
        <v>312</v>
      </c>
      <c r="C74" s="104">
        <v>0</v>
      </c>
      <c r="D74" s="104">
        <v>40</v>
      </c>
      <c r="E74" s="104">
        <v>27</v>
      </c>
      <c r="F74" s="104">
        <v>13</v>
      </c>
      <c r="G74" s="104">
        <v>16</v>
      </c>
      <c r="H74" s="104">
        <v>16</v>
      </c>
      <c r="I74" s="104">
        <v>0</v>
      </c>
    </row>
    <row r="75" spans="1:9" s="89" customFormat="1">
      <c r="A75" s="13" t="s">
        <v>123</v>
      </c>
      <c r="B75" s="84">
        <v>33</v>
      </c>
      <c r="C75" s="84"/>
      <c r="D75" s="84">
        <v>83</v>
      </c>
      <c r="E75" s="84">
        <v>69</v>
      </c>
      <c r="F75" s="84">
        <v>14</v>
      </c>
      <c r="G75" s="84">
        <v>29</v>
      </c>
      <c r="H75" s="84">
        <v>25</v>
      </c>
      <c r="I75" s="84">
        <v>4</v>
      </c>
    </row>
    <row r="76" spans="1:9" s="89" customFormat="1">
      <c r="A76" s="13" t="s">
        <v>124</v>
      </c>
      <c r="B76" s="323" t="s">
        <v>306</v>
      </c>
      <c r="C76" s="84">
        <v>0</v>
      </c>
      <c r="D76" s="84">
        <v>81</v>
      </c>
      <c r="E76" s="84">
        <v>67</v>
      </c>
      <c r="F76" s="84">
        <v>14</v>
      </c>
      <c r="G76" s="84">
        <v>43</v>
      </c>
      <c r="H76" s="84">
        <v>40</v>
      </c>
      <c r="I76" s="84">
        <v>3</v>
      </c>
    </row>
    <row r="77" spans="1:9" s="89" customFormat="1"/>
  </sheetData>
  <mergeCells count="11">
    <mergeCell ref="K6:Q6"/>
    <mergeCell ref="A2:I2"/>
    <mergeCell ref="J2:Q2"/>
    <mergeCell ref="A6:A7"/>
    <mergeCell ref="B6:C6"/>
    <mergeCell ref="D6:D7"/>
    <mergeCell ref="E6:E7"/>
    <mergeCell ref="F6:F7"/>
    <mergeCell ref="G6:G7"/>
    <mergeCell ref="H6:H7"/>
    <mergeCell ref="I6:I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L78"/>
  <sheetViews>
    <sheetView zoomScale="80" zoomScaleNormal="80" workbookViewId="0">
      <pane xSplit="8" ySplit="10" topLeftCell="CK62" activePane="bottomRight" state="frozen"/>
      <selection pane="topRight" activeCell="I1" sqref="I1"/>
      <selection pane="bottomLeft" activeCell="A11" sqref="A11"/>
      <selection pane="bottomRight" activeCell="A16" sqref="A16"/>
    </sheetView>
  </sheetViews>
  <sheetFormatPr defaultRowHeight="15"/>
  <cols>
    <col min="1" max="1" width="22.140625" style="11" customWidth="1"/>
    <col min="2" max="2" width="9.7109375" style="8" customWidth="1"/>
    <col min="3" max="5" width="9.5703125" style="8" customWidth="1"/>
    <col min="6" max="6" width="9.28515625" style="8" customWidth="1"/>
    <col min="7" max="8" width="9.140625" style="8"/>
    <col min="9" max="9" width="9.28515625" customWidth="1"/>
    <col min="10" max="11" width="9.42578125" customWidth="1"/>
    <col min="12" max="12" width="9.28515625" customWidth="1"/>
    <col min="13" max="13" width="9.42578125" customWidth="1"/>
    <col min="14" max="14" width="7.140625" style="23" customWidth="1"/>
    <col min="15" max="15" width="9.28515625" style="2" bestFit="1" customWidth="1"/>
    <col min="16" max="16" width="9.140625" style="2"/>
    <col min="17" max="17" width="9.28515625" bestFit="1" customWidth="1"/>
    <col min="19" max="19" width="10" style="12" customWidth="1"/>
    <col min="20" max="20" width="9.140625" style="12"/>
    <col min="21" max="21" width="9.28515625" style="2" bestFit="1" customWidth="1"/>
    <col min="22" max="22" width="9.140625" style="2"/>
    <col min="25" max="25" width="9.7109375" customWidth="1"/>
    <col min="26" max="30" width="9.140625" style="2"/>
    <col min="33" max="34" width="9.140625" style="2"/>
    <col min="37" max="37" width="9.28515625" customWidth="1"/>
    <col min="41" max="42" width="9.140625" style="2"/>
    <col min="43" max="43" width="9.140625" style="33"/>
    <col min="46" max="46" width="9.42578125" style="2" customWidth="1"/>
    <col min="47" max="48" width="9.28515625" style="2" customWidth="1"/>
    <col min="49" max="51" width="9.140625" style="2" customWidth="1"/>
    <col min="52" max="52" width="9.7109375" style="2" customWidth="1"/>
    <col min="53" max="55" width="9.140625" style="2" customWidth="1"/>
    <col min="56" max="56" width="9.28515625" customWidth="1"/>
    <col min="57" max="57" width="9.7109375" customWidth="1"/>
    <col min="58" max="59" width="9.140625" style="2"/>
    <col min="60" max="60" width="9.140625" style="33"/>
    <col min="61" max="62" width="9.140625" style="2"/>
    <col min="63" max="63" width="9.28515625" bestFit="1" customWidth="1"/>
    <col min="69" max="69" width="9.28515625" bestFit="1" customWidth="1"/>
    <col min="73" max="73" width="10.5703125" style="23" customWidth="1"/>
    <col min="89" max="90" width="9.140625" style="37"/>
  </cols>
  <sheetData>
    <row r="1" spans="1:90" s="41" customFormat="1" ht="24.75" customHeight="1">
      <c r="A1" s="66" t="s">
        <v>0</v>
      </c>
      <c r="B1" s="264" t="s">
        <v>144</v>
      </c>
      <c r="C1" s="265"/>
      <c r="D1" s="264" t="s">
        <v>187</v>
      </c>
      <c r="E1" s="265"/>
      <c r="F1" s="266" t="s">
        <v>151</v>
      </c>
      <c r="G1" s="266"/>
      <c r="H1" s="267" t="s">
        <v>188</v>
      </c>
      <c r="I1" s="268"/>
      <c r="J1" s="267" t="s">
        <v>189</v>
      </c>
      <c r="K1" s="268"/>
      <c r="L1" s="269" t="s">
        <v>190</v>
      </c>
      <c r="M1" s="269"/>
      <c r="N1" s="269"/>
      <c r="O1" s="269" t="s">
        <v>192</v>
      </c>
      <c r="P1" s="270"/>
      <c r="Q1" s="269" t="s">
        <v>193</v>
      </c>
      <c r="R1" s="269"/>
      <c r="S1" s="271" t="s">
        <v>194</v>
      </c>
      <c r="T1" s="271"/>
      <c r="U1" s="269" t="s">
        <v>345</v>
      </c>
      <c r="V1" s="269"/>
      <c r="W1" s="272" t="s">
        <v>196</v>
      </c>
      <c r="X1" s="272"/>
      <c r="Y1" s="273" t="s">
        <v>197</v>
      </c>
      <c r="Z1" s="274"/>
      <c r="AA1" s="272" t="s">
        <v>198</v>
      </c>
      <c r="AB1" s="272"/>
      <c r="AC1" s="272" t="s">
        <v>199</v>
      </c>
      <c r="AD1" s="270"/>
      <c r="AE1" s="272" t="s">
        <v>200</v>
      </c>
      <c r="AF1" s="272"/>
      <c r="AG1" s="272" t="s">
        <v>201</v>
      </c>
      <c r="AH1" s="272"/>
      <c r="AI1" s="272" t="s">
        <v>202</v>
      </c>
      <c r="AJ1" s="272"/>
      <c r="AK1" s="272" t="s">
        <v>203</v>
      </c>
      <c r="AL1" s="272"/>
      <c r="AM1" s="264" t="s">
        <v>204</v>
      </c>
      <c r="AN1" s="268"/>
      <c r="AO1" s="272" t="s">
        <v>205</v>
      </c>
      <c r="AP1" s="272"/>
      <c r="AQ1" s="272"/>
      <c r="AR1" s="266" t="s">
        <v>206</v>
      </c>
      <c r="AS1" s="266"/>
      <c r="AT1" s="266" t="s">
        <v>207</v>
      </c>
      <c r="AU1" s="266"/>
      <c r="AV1" s="266" t="s">
        <v>208</v>
      </c>
      <c r="AW1" s="266"/>
      <c r="AX1" s="266" t="s">
        <v>209</v>
      </c>
      <c r="AY1" s="269"/>
      <c r="AZ1" s="267" t="s">
        <v>224</v>
      </c>
      <c r="BA1" s="268"/>
      <c r="BB1" s="267" t="s">
        <v>223</v>
      </c>
      <c r="BC1" s="268"/>
      <c r="BD1" s="266" t="s">
        <v>210</v>
      </c>
      <c r="BE1" s="269"/>
      <c r="BF1" s="266" t="s">
        <v>211</v>
      </c>
      <c r="BG1" s="266"/>
      <c r="BH1" s="266"/>
      <c r="BI1" s="266" t="s">
        <v>143</v>
      </c>
      <c r="BJ1" s="266"/>
      <c r="BK1" s="266" t="s">
        <v>179</v>
      </c>
      <c r="BL1" s="266"/>
      <c r="BM1" s="264" t="s">
        <v>180</v>
      </c>
      <c r="BN1" s="265"/>
      <c r="BO1" s="264" t="s">
        <v>181</v>
      </c>
      <c r="BP1" s="265"/>
      <c r="BQ1" s="264" t="s">
        <v>149</v>
      </c>
      <c r="BR1" s="265"/>
      <c r="BS1" s="266" t="s">
        <v>142</v>
      </c>
      <c r="BT1" s="266"/>
      <c r="BU1" s="266"/>
      <c r="BV1" s="266" t="s">
        <v>139</v>
      </c>
      <c r="BW1" s="266"/>
      <c r="BX1" s="266" t="s">
        <v>1</v>
      </c>
      <c r="BY1" s="264"/>
      <c r="BZ1" s="266" t="s">
        <v>145</v>
      </c>
      <c r="CA1" s="266"/>
      <c r="CB1" s="264" t="s">
        <v>227</v>
      </c>
      <c r="CC1" s="265"/>
      <c r="CD1" s="264" t="s">
        <v>229</v>
      </c>
      <c r="CE1" s="265"/>
      <c r="CF1" s="264" t="s">
        <v>348</v>
      </c>
      <c r="CG1" s="265"/>
      <c r="CH1" s="266" t="s">
        <v>140</v>
      </c>
      <c r="CI1" s="266"/>
      <c r="CK1" s="52"/>
      <c r="CL1" s="52"/>
    </row>
    <row r="2" spans="1:90" s="25" customFormat="1" ht="78.75">
      <c r="A2" s="67"/>
      <c r="B2" s="68" t="s">
        <v>225</v>
      </c>
      <c r="C2" s="68" t="s">
        <v>226</v>
      </c>
      <c r="D2" s="68" t="s">
        <v>225</v>
      </c>
      <c r="E2" s="68" t="s">
        <v>226</v>
      </c>
      <c r="F2" s="68" t="s">
        <v>225</v>
      </c>
      <c r="G2" s="68" t="s">
        <v>226</v>
      </c>
      <c r="H2" s="68" t="s">
        <v>225</v>
      </c>
      <c r="I2" s="47" t="s">
        <v>226</v>
      </c>
      <c r="J2" s="47" t="s">
        <v>225</v>
      </c>
      <c r="K2" s="47" t="s">
        <v>226</v>
      </c>
      <c r="L2" s="47" t="s">
        <v>225</v>
      </c>
      <c r="M2" s="47" t="s">
        <v>226</v>
      </c>
      <c r="N2" s="63" t="s">
        <v>191</v>
      </c>
      <c r="O2" s="47" t="s">
        <v>225</v>
      </c>
      <c r="P2" s="47" t="s">
        <v>226</v>
      </c>
      <c r="Q2" s="47" t="s">
        <v>225</v>
      </c>
      <c r="R2" s="47" t="s">
        <v>226</v>
      </c>
      <c r="S2" s="47" t="s">
        <v>225</v>
      </c>
      <c r="T2" s="47" t="s">
        <v>226</v>
      </c>
      <c r="U2" s="47" t="s">
        <v>225</v>
      </c>
      <c r="V2" s="47" t="s">
        <v>226</v>
      </c>
      <c r="W2" s="47" t="s">
        <v>225</v>
      </c>
      <c r="X2" s="47" t="s">
        <v>226</v>
      </c>
      <c r="Y2" s="47" t="s">
        <v>225</v>
      </c>
      <c r="Z2" s="47" t="s">
        <v>226</v>
      </c>
      <c r="AA2" s="47" t="s">
        <v>225</v>
      </c>
      <c r="AB2" s="47" t="s">
        <v>226</v>
      </c>
      <c r="AC2" s="47" t="s">
        <v>225</v>
      </c>
      <c r="AD2" s="47" t="s">
        <v>226</v>
      </c>
      <c r="AE2" s="47" t="s">
        <v>225</v>
      </c>
      <c r="AF2" s="47" t="s">
        <v>226</v>
      </c>
      <c r="AG2" s="47" t="s">
        <v>225</v>
      </c>
      <c r="AH2" s="47" t="s">
        <v>226</v>
      </c>
      <c r="AI2" s="47" t="s">
        <v>225</v>
      </c>
      <c r="AJ2" s="47" t="s">
        <v>226</v>
      </c>
      <c r="AK2" s="47" t="s">
        <v>225</v>
      </c>
      <c r="AL2" s="47" t="s">
        <v>226</v>
      </c>
      <c r="AM2" s="47" t="s">
        <v>225</v>
      </c>
      <c r="AN2" s="47" t="s">
        <v>226</v>
      </c>
      <c r="AO2" s="47" t="s">
        <v>225</v>
      </c>
      <c r="AP2" s="47" t="s">
        <v>226</v>
      </c>
      <c r="AQ2" s="64" t="s">
        <v>191</v>
      </c>
      <c r="AR2" s="47" t="s">
        <v>225</v>
      </c>
      <c r="AS2" s="47" t="s">
        <v>226</v>
      </c>
      <c r="AT2" s="47" t="s">
        <v>225</v>
      </c>
      <c r="AU2" s="47" t="s">
        <v>226</v>
      </c>
      <c r="AV2" s="47" t="s">
        <v>225</v>
      </c>
      <c r="AW2" s="47" t="s">
        <v>226</v>
      </c>
      <c r="AX2" s="47" t="s">
        <v>225</v>
      </c>
      <c r="AY2" s="47" t="s">
        <v>226</v>
      </c>
      <c r="AZ2" s="47" t="s">
        <v>225</v>
      </c>
      <c r="BA2" s="47" t="s">
        <v>226</v>
      </c>
      <c r="BB2" s="47" t="s">
        <v>225</v>
      </c>
      <c r="BC2" s="47" t="s">
        <v>226</v>
      </c>
      <c r="BD2" s="47" t="s">
        <v>225</v>
      </c>
      <c r="BE2" s="47" t="s">
        <v>226</v>
      </c>
      <c r="BF2" s="47" t="s">
        <v>225</v>
      </c>
      <c r="BG2" s="47" t="s">
        <v>226</v>
      </c>
      <c r="BH2" s="64" t="s">
        <v>212</v>
      </c>
      <c r="BI2" s="47" t="s">
        <v>225</v>
      </c>
      <c r="BJ2" s="47" t="s">
        <v>226</v>
      </c>
      <c r="BK2" s="47" t="s">
        <v>225</v>
      </c>
      <c r="BL2" s="47" t="s">
        <v>226</v>
      </c>
      <c r="BM2" s="47" t="s">
        <v>225</v>
      </c>
      <c r="BN2" s="47" t="s">
        <v>226</v>
      </c>
      <c r="BO2" s="47" t="s">
        <v>225</v>
      </c>
      <c r="BP2" s="47" t="s">
        <v>226</v>
      </c>
      <c r="BQ2" s="47" t="s">
        <v>225</v>
      </c>
      <c r="BR2" s="47" t="s">
        <v>226</v>
      </c>
      <c r="BS2" s="47" t="s">
        <v>225</v>
      </c>
      <c r="BT2" s="47" t="s">
        <v>226</v>
      </c>
      <c r="BU2" s="63" t="s">
        <v>213</v>
      </c>
      <c r="BV2" s="47" t="s">
        <v>225</v>
      </c>
      <c r="BW2" s="47" t="s">
        <v>226</v>
      </c>
      <c r="BX2" s="47" t="s">
        <v>225</v>
      </c>
      <c r="BY2" s="47" t="s">
        <v>226</v>
      </c>
      <c r="BZ2" s="47" t="s">
        <v>225</v>
      </c>
      <c r="CA2" s="47" t="s">
        <v>226</v>
      </c>
      <c r="CB2" s="47" t="s">
        <v>225</v>
      </c>
      <c r="CC2" s="47" t="s">
        <v>226</v>
      </c>
      <c r="CD2" s="47" t="s">
        <v>225</v>
      </c>
      <c r="CE2" s="47" t="s">
        <v>226</v>
      </c>
      <c r="CF2" s="47" t="s">
        <v>225</v>
      </c>
      <c r="CG2" s="47" t="s">
        <v>226</v>
      </c>
      <c r="CH2" s="47" t="s">
        <v>225</v>
      </c>
      <c r="CI2" s="47" t="s">
        <v>226</v>
      </c>
      <c r="CK2" s="51" t="s">
        <v>225</v>
      </c>
      <c r="CL2" s="51" t="s">
        <v>226</v>
      </c>
    </row>
    <row r="3" spans="1:90" s="25" customFormat="1">
      <c r="A3" s="10"/>
      <c r="B3" s="69"/>
      <c r="C3" s="11"/>
      <c r="D3" s="11"/>
      <c r="E3" s="11"/>
      <c r="F3" s="11"/>
      <c r="G3" s="11"/>
      <c r="H3" s="11"/>
      <c r="N3" s="57"/>
      <c r="O3" s="2"/>
      <c r="P3" s="2"/>
      <c r="S3" s="65"/>
      <c r="T3" s="65"/>
      <c r="U3" s="2"/>
      <c r="V3" s="2"/>
      <c r="Z3" s="2"/>
      <c r="AA3" s="2"/>
      <c r="AB3" s="2"/>
      <c r="AC3" s="2"/>
      <c r="AD3" s="2"/>
      <c r="AG3" s="2"/>
      <c r="AH3" s="2"/>
      <c r="AO3" s="2"/>
      <c r="AP3" s="2"/>
      <c r="AQ3" s="33"/>
      <c r="AT3" s="2"/>
      <c r="AU3" s="2"/>
      <c r="AV3" s="2"/>
      <c r="AW3" s="2"/>
      <c r="AX3" s="2"/>
      <c r="AY3" s="2"/>
      <c r="AZ3" s="2"/>
      <c r="BA3" s="2"/>
      <c r="BB3" s="2"/>
      <c r="BC3" s="2"/>
      <c r="BF3" s="2"/>
      <c r="BG3" s="2"/>
      <c r="BH3" s="33"/>
      <c r="BI3" s="2"/>
      <c r="BJ3" s="2"/>
      <c r="BU3" s="57"/>
      <c r="BZ3" s="6"/>
      <c r="CA3" s="6"/>
      <c r="CB3" s="6"/>
      <c r="CC3" s="6"/>
      <c r="CD3" s="6"/>
      <c r="CE3" s="6"/>
      <c r="CF3" s="6"/>
      <c r="CG3" s="6"/>
      <c r="CH3" s="6"/>
      <c r="CI3" s="6"/>
      <c r="CK3" s="58"/>
      <c r="CL3" s="58"/>
    </row>
    <row r="4" spans="1:90" s="11" customFormat="1" ht="15.75" customHeight="1">
      <c r="A4" s="60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5"/>
      <c r="P4" s="75"/>
      <c r="Q4" s="69"/>
      <c r="R4" s="69"/>
      <c r="S4" s="69"/>
      <c r="T4" s="69"/>
      <c r="U4" s="75"/>
      <c r="V4" s="75"/>
      <c r="W4" s="69"/>
      <c r="X4" s="69"/>
      <c r="Y4" s="69"/>
      <c r="Z4" s="75"/>
      <c r="AA4" s="75"/>
      <c r="AB4" s="75"/>
      <c r="AC4" s="75"/>
      <c r="AD4" s="75"/>
      <c r="AE4" s="69"/>
      <c r="AF4" s="69"/>
      <c r="AG4" s="75"/>
      <c r="AH4" s="75"/>
      <c r="AI4" s="69"/>
      <c r="AJ4" s="69"/>
      <c r="AK4" s="69"/>
      <c r="AL4" s="69"/>
      <c r="AM4" s="69"/>
      <c r="AN4" s="69"/>
      <c r="AO4" s="75"/>
      <c r="AP4" s="75"/>
      <c r="AQ4" s="75"/>
      <c r="AR4" s="69"/>
      <c r="AS4" s="69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69"/>
      <c r="BE4" s="69"/>
      <c r="BF4" s="75"/>
      <c r="BG4" s="75"/>
      <c r="BH4" s="75"/>
      <c r="BI4" s="75"/>
      <c r="BJ4" s="75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76"/>
      <c r="BZ4" s="10"/>
      <c r="CA4" s="10"/>
      <c r="CB4" s="10"/>
      <c r="CC4" s="10"/>
      <c r="CD4" s="10"/>
      <c r="CE4" s="10"/>
      <c r="CF4" s="10"/>
      <c r="CG4" s="10"/>
      <c r="CH4" s="10"/>
      <c r="CI4" s="10"/>
      <c r="CK4" s="10"/>
      <c r="CL4" s="10"/>
    </row>
    <row r="5" spans="1:90" s="153" customFormat="1">
      <c r="A5" s="13" t="s">
        <v>63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6"/>
      <c r="P5" s="136"/>
      <c r="Q5" s="13"/>
      <c r="R5" s="13"/>
      <c r="S5" s="13"/>
      <c r="T5" s="13"/>
      <c r="U5" s="136"/>
      <c r="V5" s="136"/>
      <c r="W5" s="13"/>
      <c r="X5" s="13"/>
      <c r="Y5" s="13"/>
      <c r="Z5" s="136"/>
      <c r="AA5" s="136"/>
      <c r="AB5" s="136"/>
      <c r="AC5" s="136"/>
      <c r="AD5" s="136"/>
      <c r="AE5" s="172"/>
      <c r="AF5" s="13"/>
      <c r="AG5" s="136"/>
      <c r="AH5" s="136"/>
      <c r="AI5" s="13"/>
      <c r="AJ5" s="13"/>
      <c r="AK5" s="13"/>
      <c r="AL5" s="13"/>
      <c r="AM5" s="13"/>
      <c r="AN5" s="13"/>
      <c r="AO5" s="136"/>
      <c r="AP5" s="136"/>
      <c r="AQ5" s="136"/>
      <c r="AR5" s="13"/>
      <c r="AS5" s="13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"/>
      <c r="BE5" s="13"/>
      <c r="BF5" s="136"/>
      <c r="BG5" s="136"/>
      <c r="BH5" s="136"/>
      <c r="BI5" s="136"/>
      <c r="BJ5" s="136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K5" s="96">
        <f>SUM(B5,D5,F5,H5,J5,L5,O5,Q5,S5,U5,W5,Y5,AA5,AC5,AE5,AG5,AI5,AK5,AM5,AO5,AR5,AT5,AV5,AX5,AZ5,BB5,BD5,BF5,BI5,BK5,BM5,BO5,BQ5,BS5,BV5,BX5,BZ5,CB5,CH5)</f>
        <v>0</v>
      </c>
      <c r="CL5" s="96">
        <f>SUM(C5,E5,G5,I5,K5,M5,P5,R5,T5,V5,X5,Z5,AB5,AD5,AF5,AH5,AJ5,AL5,AN5,AP5,AS5,AU5,AW5,AY5,BA5,BC5,BE5,BG5,BJ5,BL5,BN5,BP5,BR5,BT5,BW5,BY5,CA5,CC5,CI5)</f>
        <v>0</v>
      </c>
    </row>
    <row r="6" spans="1:90" s="153" customFormat="1">
      <c r="A6" s="13" t="s">
        <v>64</v>
      </c>
      <c r="B6" s="13"/>
      <c r="C6" s="13"/>
      <c r="D6" s="13"/>
      <c r="E6" s="13"/>
      <c r="F6" s="13"/>
      <c r="G6" s="13"/>
      <c r="H6" s="13">
        <v>1</v>
      </c>
      <c r="I6" s="13"/>
      <c r="J6" s="13">
        <v>1</v>
      </c>
      <c r="K6" s="13"/>
      <c r="L6" s="13"/>
      <c r="M6" s="13"/>
      <c r="N6" s="13"/>
      <c r="O6" s="136"/>
      <c r="P6" s="136"/>
      <c r="Q6" s="13"/>
      <c r="R6" s="13"/>
      <c r="S6" s="13"/>
      <c r="T6" s="13"/>
      <c r="U6" s="136"/>
      <c r="V6" s="136"/>
      <c r="W6" s="13"/>
      <c r="X6" s="13"/>
      <c r="Y6" s="172"/>
      <c r="Z6" s="136"/>
      <c r="AA6" s="136"/>
      <c r="AB6" s="136"/>
      <c r="AC6" s="136"/>
      <c r="AD6" s="136"/>
      <c r="AE6" s="13"/>
      <c r="AF6" s="13"/>
      <c r="AG6" s="136"/>
      <c r="AH6" s="136"/>
      <c r="AI6" s="13"/>
      <c r="AJ6" s="13"/>
      <c r="AK6" s="13"/>
      <c r="AL6" s="13"/>
      <c r="AM6" s="13"/>
      <c r="AN6" s="13"/>
      <c r="AO6" s="136"/>
      <c r="AP6" s="136"/>
      <c r="AQ6" s="136"/>
      <c r="AR6" s="13"/>
      <c r="AS6" s="13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"/>
      <c r="BE6" s="13"/>
      <c r="BF6" s="136"/>
      <c r="BG6" s="136"/>
      <c r="BH6" s="136"/>
      <c r="BI6" s="136"/>
      <c r="BJ6" s="136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K6" s="96">
        <f t="shared" ref="CK6:CK69" si="0">SUM(B6,D6,F6,H6,J6,L6,O6,Q6,S6,U6,W6,Y6,AA6,AC6,AE6,AG6,AI6,AK6,AM6,AO6,AR6,AT6,AV6,AX6,AZ6,BB6,BD6,BF6,BI6,BK6,BM6,BO6,BQ6,BS6,BV6,BX6,BZ6,CB6,CH6)</f>
        <v>2</v>
      </c>
      <c r="CL6" s="96">
        <f t="shared" ref="CL6:CL69" si="1">SUM(C6,E6,G6,I6,K6,M6,P6,R6,T6,V6,X6,Z6,AB6,AD6,AF6,AH6,AJ6,AL6,AN6,AP6,AS6,AU6,AW6,AY6,BA6,BC6,BE6,BG6,BJ6,BL6,BN6,BP6,BR6,BT6,BW6,BY6,CA6,CC6,CI6)</f>
        <v>0</v>
      </c>
    </row>
    <row r="7" spans="1:90" s="153" customFormat="1">
      <c r="A7" s="13" t="s">
        <v>65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6"/>
      <c r="P7" s="136"/>
      <c r="Q7" s="13"/>
      <c r="R7" s="13"/>
      <c r="S7" s="13"/>
      <c r="T7" s="13"/>
      <c r="U7" s="136"/>
      <c r="V7" s="136"/>
      <c r="W7" s="13"/>
      <c r="X7" s="13"/>
      <c r="Y7" s="13"/>
      <c r="Z7" s="136"/>
      <c r="AA7" s="136"/>
      <c r="AB7" s="136"/>
      <c r="AC7" s="136"/>
      <c r="AD7" s="136"/>
      <c r="AE7" s="13"/>
      <c r="AF7" s="13"/>
      <c r="AG7" s="136"/>
      <c r="AH7" s="136"/>
      <c r="AI7" s="13"/>
      <c r="AJ7" s="13"/>
      <c r="AK7" s="13"/>
      <c r="AL7" s="13"/>
      <c r="AM7" s="13"/>
      <c r="AN7" s="13"/>
      <c r="AO7" s="136"/>
      <c r="AP7" s="136"/>
      <c r="AQ7" s="136"/>
      <c r="AR7" s="13"/>
      <c r="AS7" s="13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"/>
      <c r="BE7" s="13"/>
      <c r="BF7" s="136"/>
      <c r="BG7" s="136"/>
      <c r="BH7" s="136"/>
      <c r="BI7" s="136"/>
      <c r="BJ7" s="136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K7" s="96">
        <f t="shared" si="0"/>
        <v>0</v>
      </c>
      <c r="CL7" s="96">
        <f t="shared" si="1"/>
        <v>0</v>
      </c>
    </row>
    <row r="8" spans="1:90" s="153" customFormat="1">
      <c r="A8" s="13" t="s">
        <v>66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6"/>
      <c r="P8" s="136"/>
      <c r="Q8" s="13"/>
      <c r="R8" s="13"/>
      <c r="S8" s="13"/>
      <c r="T8" s="13"/>
      <c r="U8" s="136"/>
      <c r="V8" s="136"/>
      <c r="W8" s="13"/>
      <c r="X8" s="13"/>
      <c r="Y8" s="13"/>
      <c r="Z8" s="136"/>
      <c r="AA8" s="136"/>
      <c r="AB8" s="136"/>
      <c r="AC8" s="136"/>
      <c r="AD8" s="136"/>
      <c r="AE8" s="13"/>
      <c r="AF8" s="13"/>
      <c r="AG8" s="136"/>
      <c r="AH8" s="136"/>
      <c r="AI8" s="13"/>
      <c r="AJ8" s="13"/>
      <c r="AK8" s="13"/>
      <c r="AL8" s="13"/>
      <c r="AM8" s="13"/>
      <c r="AN8" s="13"/>
      <c r="AO8" s="136"/>
      <c r="AP8" s="136"/>
      <c r="AQ8" s="136"/>
      <c r="AR8" s="13"/>
      <c r="AS8" s="13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"/>
      <c r="BE8" s="13"/>
      <c r="BF8" s="136"/>
      <c r="BG8" s="136"/>
      <c r="BH8" s="136"/>
      <c r="BI8" s="136"/>
      <c r="BJ8" s="136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K8" s="96">
        <f t="shared" si="0"/>
        <v>0</v>
      </c>
      <c r="CL8" s="96">
        <f t="shared" si="1"/>
        <v>0</v>
      </c>
    </row>
    <row r="9" spans="1:90" s="153" customFormat="1">
      <c r="A9" s="13" t="s">
        <v>67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6"/>
      <c r="P9" s="136"/>
      <c r="Q9" s="13"/>
      <c r="R9" s="13"/>
      <c r="S9" s="13"/>
      <c r="T9" s="13"/>
      <c r="U9" s="136"/>
      <c r="V9" s="136"/>
      <c r="W9" s="13"/>
      <c r="X9" s="13"/>
      <c r="Y9" s="13"/>
      <c r="Z9" s="136"/>
      <c r="AA9" s="136"/>
      <c r="AB9" s="136"/>
      <c r="AC9" s="136"/>
      <c r="AD9" s="136"/>
      <c r="AE9" s="13"/>
      <c r="AF9" s="13"/>
      <c r="AG9" s="136"/>
      <c r="AH9" s="136"/>
      <c r="AI9" s="13"/>
      <c r="AJ9" s="13"/>
      <c r="AK9" s="13"/>
      <c r="AL9" s="13"/>
      <c r="AM9" s="13"/>
      <c r="AN9" s="13"/>
      <c r="AO9" s="136"/>
      <c r="AP9" s="136"/>
      <c r="AQ9" s="136"/>
      <c r="AR9" s="13"/>
      <c r="AS9" s="13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"/>
      <c r="BE9" s="13"/>
      <c r="BF9" s="136"/>
      <c r="BG9" s="136"/>
      <c r="BH9" s="136"/>
      <c r="BI9" s="136"/>
      <c r="BJ9" s="136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K9" s="96">
        <f t="shared" si="0"/>
        <v>0</v>
      </c>
      <c r="CL9" s="96">
        <f t="shared" si="1"/>
        <v>0</v>
      </c>
    </row>
    <row r="10" spans="1:90" s="173" customFormat="1">
      <c r="A10" s="93" t="s">
        <v>163</v>
      </c>
      <c r="B10" s="93"/>
      <c r="C10" s="93"/>
      <c r="D10" s="93"/>
      <c r="E10" s="93"/>
      <c r="F10" s="93"/>
      <c r="G10" s="93"/>
      <c r="H10" s="93">
        <v>7</v>
      </c>
      <c r="I10" s="93"/>
      <c r="J10" s="93"/>
      <c r="K10" s="93"/>
      <c r="L10" s="93"/>
      <c r="M10" s="93"/>
      <c r="N10" s="93"/>
      <c r="O10" s="129"/>
      <c r="P10" s="129"/>
      <c r="Q10" s="93"/>
      <c r="R10" s="93"/>
      <c r="S10" s="93"/>
      <c r="T10" s="93"/>
      <c r="U10" s="129"/>
      <c r="V10" s="129"/>
      <c r="W10" s="93"/>
      <c r="X10" s="93"/>
      <c r="Y10" s="93"/>
      <c r="Z10" s="129"/>
      <c r="AA10" s="129"/>
      <c r="AB10" s="129"/>
      <c r="AC10" s="129"/>
      <c r="AD10" s="129"/>
      <c r="AE10" s="93"/>
      <c r="AF10" s="93"/>
      <c r="AG10" s="129">
        <v>1</v>
      </c>
      <c r="AH10" s="129"/>
      <c r="AI10" s="93"/>
      <c r="AJ10" s="93"/>
      <c r="AK10" s="93"/>
      <c r="AL10" s="93"/>
      <c r="AM10" s="93"/>
      <c r="AN10" s="93"/>
      <c r="AO10" s="129"/>
      <c r="AP10" s="129"/>
      <c r="AQ10" s="129"/>
      <c r="AR10" s="93">
        <v>1</v>
      </c>
      <c r="AS10" s="93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93"/>
      <c r="BE10" s="93"/>
      <c r="BF10" s="129"/>
      <c r="BG10" s="129"/>
      <c r="BH10" s="129"/>
      <c r="BI10" s="129"/>
      <c r="BJ10" s="129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>
        <v>1</v>
      </c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K10" s="92">
        <f t="shared" si="0"/>
        <v>10</v>
      </c>
      <c r="CL10" s="92">
        <f t="shared" si="1"/>
        <v>0</v>
      </c>
    </row>
    <row r="11" spans="1:90" s="173" customFormat="1">
      <c r="A11" s="93" t="s">
        <v>162</v>
      </c>
      <c r="B11" s="93"/>
      <c r="C11" s="93"/>
      <c r="D11" s="93"/>
      <c r="E11" s="93"/>
      <c r="F11" s="93"/>
      <c r="G11" s="93"/>
      <c r="H11" s="93">
        <v>5</v>
      </c>
      <c r="I11" s="93"/>
      <c r="J11" s="93">
        <v>4</v>
      </c>
      <c r="K11" s="93"/>
      <c r="L11" s="93"/>
      <c r="M11" s="93"/>
      <c r="N11" s="93"/>
      <c r="O11" s="129">
        <v>1</v>
      </c>
      <c r="P11" s="129"/>
      <c r="Q11" s="93"/>
      <c r="R11" s="93"/>
      <c r="S11" s="93"/>
      <c r="T11" s="93"/>
      <c r="U11" s="129"/>
      <c r="V11" s="129"/>
      <c r="W11" s="93"/>
      <c r="X11" s="93"/>
      <c r="Y11" s="93">
        <v>1</v>
      </c>
      <c r="Z11" s="129"/>
      <c r="AA11" s="129"/>
      <c r="AB11" s="129"/>
      <c r="AC11" s="129"/>
      <c r="AD11" s="129"/>
      <c r="AE11" s="93"/>
      <c r="AF11" s="93"/>
      <c r="AG11" s="129">
        <v>3</v>
      </c>
      <c r="AH11" s="129"/>
      <c r="AI11" s="93"/>
      <c r="AJ11" s="93"/>
      <c r="AK11" s="93"/>
      <c r="AL11" s="93"/>
      <c r="AM11" s="93"/>
      <c r="AN11" s="93"/>
      <c r="AO11" s="129">
        <v>1</v>
      </c>
      <c r="AP11" s="129"/>
      <c r="AQ11" s="129" t="s">
        <v>317</v>
      </c>
      <c r="AR11" s="93"/>
      <c r="AS11" s="93"/>
      <c r="AT11" s="129"/>
      <c r="AU11" s="129"/>
      <c r="AV11" s="129">
        <v>1</v>
      </c>
      <c r="AW11" s="129"/>
      <c r="AX11" s="129"/>
      <c r="AY11" s="129"/>
      <c r="AZ11" s="129"/>
      <c r="BA11" s="129"/>
      <c r="BB11" s="129"/>
      <c r="BC11" s="129"/>
      <c r="BD11" s="93"/>
      <c r="BE11" s="93"/>
      <c r="BF11" s="129"/>
      <c r="BG11" s="129"/>
      <c r="BH11" s="129"/>
      <c r="BI11" s="129"/>
      <c r="BJ11" s="129"/>
      <c r="BK11" s="93"/>
      <c r="BL11" s="93"/>
      <c r="BM11" s="93"/>
      <c r="BN11" s="93"/>
      <c r="BO11" s="93"/>
      <c r="BP11" s="93"/>
      <c r="BQ11" s="93"/>
      <c r="BR11" s="93"/>
      <c r="BS11" s="93">
        <v>1</v>
      </c>
      <c r="BT11" s="93"/>
      <c r="BU11" s="93"/>
      <c r="BV11" s="93">
        <v>1</v>
      </c>
      <c r="BW11" s="93"/>
      <c r="BX11" s="93">
        <v>1</v>
      </c>
      <c r="BY11" s="93"/>
      <c r="BZ11" s="93"/>
      <c r="CA11" s="93"/>
      <c r="CB11" s="93"/>
      <c r="CC11" s="93"/>
      <c r="CD11" s="93">
        <v>1</v>
      </c>
      <c r="CE11" s="93"/>
      <c r="CF11" s="93"/>
      <c r="CG11" s="93"/>
      <c r="CH11" s="93"/>
      <c r="CI11" s="93"/>
      <c r="CK11" s="92">
        <f t="shared" si="0"/>
        <v>19</v>
      </c>
      <c r="CL11" s="92">
        <f t="shared" si="1"/>
        <v>0</v>
      </c>
    </row>
    <row r="12" spans="1:90" s="173" customFormat="1">
      <c r="A12" s="93" t="s">
        <v>77</v>
      </c>
      <c r="B12" s="93"/>
      <c r="C12" s="93"/>
      <c r="D12" s="93"/>
      <c r="E12" s="93"/>
      <c r="F12" s="93"/>
      <c r="G12" s="93"/>
      <c r="H12" s="93">
        <v>6</v>
      </c>
      <c r="I12" s="93"/>
      <c r="J12" s="93">
        <v>2</v>
      </c>
      <c r="K12" s="93"/>
      <c r="L12" s="93"/>
      <c r="M12" s="93"/>
      <c r="N12" s="93"/>
      <c r="O12" s="129"/>
      <c r="P12" s="129"/>
      <c r="Q12" s="93"/>
      <c r="R12" s="93"/>
      <c r="S12" s="93"/>
      <c r="T12" s="93"/>
      <c r="U12" s="129"/>
      <c r="V12" s="129"/>
      <c r="W12" s="93"/>
      <c r="X12" s="93"/>
      <c r="Y12" s="93">
        <v>1</v>
      </c>
      <c r="Z12" s="129"/>
      <c r="AA12" s="129"/>
      <c r="AB12" s="129"/>
      <c r="AC12" s="129"/>
      <c r="AD12" s="129"/>
      <c r="AE12" s="93"/>
      <c r="AF12" s="93"/>
      <c r="AG12" s="129">
        <v>2</v>
      </c>
      <c r="AH12" s="129"/>
      <c r="AI12" s="93"/>
      <c r="AJ12" s="93"/>
      <c r="AK12" s="93"/>
      <c r="AL12" s="93"/>
      <c r="AM12" s="93"/>
      <c r="AN12" s="93"/>
      <c r="AO12" s="129"/>
      <c r="AP12" s="129"/>
      <c r="AQ12" s="129"/>
      <c r="AR12" s="93">
        <v>2</v>
      </c>
      <c r="AS12" s="93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93"/>
      <c r="BE12" s="93"/>
      <c r="BF12" s="129">
        <v>1</v>
      </c>
      <c r="BG12" s="129"/>
      <c r="BH12" s="129" t="s">
        <v>319</v>
      </c>
      <c r="BI12" s="129"/>
      <c r="BJ12" s="129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>
        <v>3</v>
      </c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K12" s="92">
        <f t="shared" si="0"/>
        <v>17</v>
      </c>
      <c r="CL12" s="92">
        <f t="shared" si="1"/>
        <v>0</v>
      </c>
    </row>
    <row r="13" spans="1:90" s="153" customFormat="1">
      <c r="A13" s="13" t="s">
        <v>217</v>
      </c>
      <c r="B13" s="13"/>
      <c r="C13" s="13"/>
      <c r="D13" s="13"/>
      <c r="E13" s="13"/>
      <c r="F13" s="13"/>
      <c r="G13" s="13"/>
      <c r="H13" s="13">
        <v>1</v>
      </c>
      <c r="I13" s="13"/>
      <c r="J13" s="13">
        <v>1</v>
      </c>
      <c r="K13" s="13"/>
      <c r="L13" s="13"/>
      <c r="M13" s="13"/>
      <c r="N13" s="13"/>
      <c r="O13" s="136"/>
      <c r="P13" s="136"/>
      <c r="Q13" s="13"/>
      <c r="R13" s="13"/>
      <c r="S13" s="13"/>
      <c r="T13" s="13"/>
      <c r="U13" s="136"/>
      <c r="V13" s="136"/>
      <c r="W13" s="13"/>
      <c r="X13" s="13"/>
      <c r="Y13" s="13">
        <v>1</v>
      </c>
      <c r="Z13" s="136"/>
      <c r="AA13" s="136"/>
      <c r="AB13" s="136"/>
      <c r="AC13" s="136"/>
      <c r="AD13" s="136"/>
      <c r="AE13" s="13"/>
      <c r="AF13" s="13"/>
      <c r="AG13" s="136"/>
      <c r="AH13" s="136"/>
      <c r="AI13" s="13"/>
      <c r="AJ13" s="13"/>
      <c r="AK13" s="13"/>
      <c r="AL13" s="13"/>
      <c r="AM13" s="13"/>
      <c r="AN13" s="13"/>
      <c r="AO13" s="136"/>
      <c r="AP13" s="136"/>
      <c r="AQ13" s="136"/>
      <c r="AR13" s="13"/>
      <c r="AS13" s="13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"/>
      <c r="BE13" s="13"/>
      <c r="BF13" s="136"/>
      <c r="BG13" s="136"/>
      <c r="BH13" s="136"/>
      <c r="BI13" s="136"/>
      <c r="BJ13" s="136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K13" s="96">
        <f t="shared" si="0"/>
        <v>3</v>
      </c>
      <c r="CL13" s="96">
        <f t="shared" si="1"/>
        <v>0</v>
      </c>
    </row>
    <row r="14" spans="1:90" s="153" customFormat="1">
      <c r="A14" s="13" t="s">
        <v>78</v>
      </c>
      <c r="B14" s="13"/>
      <c r="C14" s="13"/>
      <c r="D14" s="13"/>
      <c r="E14" s="13"/>
      <c r="F14" s="13"/>
      <c r="G14" s="13"/>
      <c r="H14" s="13">
        <v>1</v>
      </c>
      <c r="I14" s="13"/>
      <c r="J14" s="13"/>
      <c r="K14" s="13"/>
      <c r="L14" s="13"/>
      <c r="M14" s="13"/>
      <c r="N14" s="13"/>
      <c r="O14" s="136"/>
      <c r="P14" s="136"/>
      <c r="Q14" s="13"/>
      <c r="R14" s="13"/>
      <c r="S14" s="13"/>
      <c r="T14" s="13"/>
      <c r="U14" s="136"/>
      <c r="V14" s="136"/>
      <c r="W14" s="13"/>
      <c r="X14" s="13"/>
      <c r="Y14" s="13"/>
      <c r="Z14" s="136"/>
      <c r="AA14" s="136"/>
      <c r="AB14" s="136"/>
      <c r="AC14" s="136"/>
      <c r="AD14" s="136"/>
      <c r="AE14" s="13"/>
      <c r="AF14" s="13"/>
      <c r="AG14" s="136"/>
      <c r="AH14" s="136"/>
      <c r="AI14" s="13"/>
      <c r="AJ14" s="13"/>
      <c r="AK14" s="13"/>
      <c r="AL14" s="13"/>
      <c r="AM14" s="13"/>
      <c r="AN14" s="13"/>
      <c r="AO14" s="136"/>
      <c r="AP14" s="136"/>
      <c r="AQ14" s="136"/>
      <c r="AR14" s="13"/>
      <c r="AS14" s="13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"/>
      <c r="BE14" s="13"/>
      <c r="BF14" s="136"/>
      <c r="BG14" s="136"/>
      <c r="BH14" s="136"/>
      <c r="BI14" s="136"/>
      <c r="BJ14" s="136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K14" s="96">
        <f t="shared" si="0"/>
        <v>1</v>
      </c>
      <c r="CL14" s="96">
        <f t="shared" si="1"/>
        <v>0</v>
      </c>
    </row>
    <row r="15" spans="1:90" s="153" customFormat="1">
      <c r="A15" s="13" t="s">
        <v>68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6"/>
      <c r="P15" s="136"/>
      <c r="Q15" s="13"/>
      <c r="R15" s="13"/>
      <c r="S15" s="13"/>
      <c r="T15" s="13"/>
      <c r="U15" s="136"/>
      <c r="V15" s="136"/>
      <c r="W15" s="13"/>
      <c r="X15" s="13"/>
      <c r="Y15" s="13"/>
      <c r="Z15" s="136"/>
      <c r="AA15" s="136"/>
      <c r="AB15" s="136"/>
      <c r="AC15" s="136"/>
      <c r="AD15" s="136"/>
      <c r="AE15" s="13"/>
      <c r="AF15" s="13"/>
      <c r="AG15" s="136"/>
      <c r="AH15" s="136"/>
      <c r="AI15" s="13"/>
      <c r="AJ15" s="13"/>
      <c r="AK15" s="13"/>
      <c r="AL15" s="13"/>
      <c r="AM15" s="13"/>
      <c r="AN15" s="13"/>
      <c r="AO15" s="136"/>
      <c r="AP15" s="136"/>
      <c r="AQ15" s="136"/>
      <c r="AR15" s="13"/>
      <c r="AS15" s="13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"/>
      <c r="BE15" s="13"/>
      <c r="BF15" s="136"/>
      <c r="BG15" s="136"/>
      <c r="BH15" s="136"/>
      <c r="BI15" s="136"/>
      <c r="BJ15" s="136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K15" s="96">
        <f t="shared" si="0"/>
        <v>0</v>
      </c>
      <c r="CL15" s="96">
        <f t="shared" si="1"/>
        <v>0</v>
      </c>
    </row>
    <row r="16" spans="1:90" s="153" customFormat="1">
      <c r="A16" s="13" t="s">
        <v>69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6"/>
      <c r="P16" s="136"/>
      <c r="Q16" s="13"/>
      <c r="R16" s="13"/>
      <c r="S16" s="13"/>
      <c r="T16" s="13"/>
      <c r="U16" s="136"/>
      <c r="V16" s="136"/>
      <c r="W16" s="13"/>
      <c r="X16" s="13"/>
      <c r="Y16" s="13"/>
      <c r="Z16" s="136"/>
      <c r="AA16" s="136"/>
      <c r="AB16" s="136"/>
      <c r="AC16" s="136"/>
      <c r="AD16" s="136"/>
      <c r="AE16" s="13"/>
      <c r="AF16" s="13"/>
      <c r="AG16" s="136"/>
      <c r="AH16" s="136"/>
      <c r="AI16" s="13"/>
      <c r="AJ16" s="13"/>
      <c r="AK16" s="13"/>
      <c r="AL16" s="13"/>
      <c r="AM16" s="13"/>
      <c r="AN16" s="13"/>
      <c r="AO16" s="136"/>
      <c r="AP16" s="136"/>
      <c r="AQ16" s="136"/>
      <c r="AR16" s="13"/>
      <c r="AS16" s="13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"/>
      <c r="BE16" s="13"/>
      <c r="BF16" s="136"/>
      <c r="BG16" s="136"/>
      <c r="BH16" s="136"/>
      <c r="BI16" s="136"/>
      <c r="BJ16" s="136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>
        <v>2</v>
      </c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K16" s="96">
        <f t="shared" si="0"/>
        <v>2</v>
      </c>
      <c r="CL16" s="96">
        <f t="shared" si="1"/>
        <v>0</v>
      </c>
    </row>
    <row r="17" spans="1:90" s="153" customFormat="1">
      <c r="A17" s="13" t="s">
        <v>70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6"/>
      <c r="P17" s="136"/>
      <c r="Q17" s="13"/>
      <c r="R17" s="13"/>
      <c r="S17" s="13"/>
      <c r="T17" s="13"/>
      <c r="U17" s="136"/>
      <c r="V17" s="136"/>
      <c r="W17" s="13"/>
      <c r="X17" s="13"/>
      <c r="Y17" s="13"/>
      <c r="Z17" s="136"/>
      <c r="AA17" s="136"/>
      <c r="AB17" s="136"/>
      <c r="AC17" s="136"/>
      <c r="AD17" s="136"/>
      <c r="AE17" s="13"/>
      <c r="AF17" s="13"/>
      <c r="AG17" s="136"/>
      <c r="AH17" s="136"/>
      <c r="AI17" s="13"/>
      <c r="AJ17" s="13"/>
      <c r="AK17" s="13"/>
      <c r="AL17" s="13"/>
      <c r="AM17" s="13"/>
      <c r="AN17" s="13"/>
      <c r="AO17" s="136"/>
      <c r="AP17" s="136"/>
      <c r="AQ17" s="136"/>
      <c r="AR17" s="13"/>
      <c r="AS17" s="13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"/>
      <c r="BE17" s="13"/>
      <c r="BF17" s="136"/>
      <c r="BG17" s="136"/>
      <c r="BH17" s="136"/>
      <c r="BI17" s="136"/>
      <c r="BJ17" s="136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K17" s="96">
        <f t="shared" si="0"/>
        <v>0</v>
      </c>
      <c r="CL17" s="96">
        <f t="shared" si="1"/>
        <v>0</v>
      </c>
    </row>
    <row r="18" spans="1:90" s="153" customFormat="1">
      <c r="A18" s="13" t="s">
        <v>71</v>
      </c>
      <c r="B18" s="13"/>
      <c r="C18" s="13"/>
      <c r="D18" s="13"/>
      <c r="E18" s="13"/>
      <c r="F18" s="13"/>
      <c r="G18" s="13"/>
      <c r="H18" s="13">
        <v>1</v>
      </c>
      <c r="I18" s="13"/>
      <c r="J18" s="13"/>
      <c r="K18" s="13"/>
      <c r="L18" s="13"/>
      <c r="M18" s="13"/>
      <c r="N18" s="13"/>
      <c r="O18" s="136"/>
      <c r="P18" s="136"/>
      <c r="Q18" s="13"/>
      <c r="R18" s="13"/>
      <c r="S18" s="13"/>
      <c r="T18" s="13"/>
      <c r="U18" s="136"/>
      <c r="V18" s="136"/>
      <c r="W18" s="13"/>
      <c r="X18" s="13"/>
      <c r="Y18" s="13"/>
      <c r="Z18" s="136"/>
      <c r="AA18" s="136"/>
      <c r="AB18" s="136"/>
      <c r="AC18" s="136"/>
      <c r="AD18" s="136"/>
      <c r="AE18" s="13"/>
      <c r="AF18" s="13"/>
      <c r="AG18" s="136"/>
      <c r="AH18" s="136"/>
      <c r="AI18" s="13"/>
      <c r="AJ18" s="13"/>
      <c r="AK18" s="13"/>
      <c r="AL18" s="13"/>
      <c r="AM18" s="13"/>
      <c r="AN18" s="13"/>
      <c r="AO18" s="136"/>
      <c r="AP18" s="136"/>
      <c r="AQ18" s="136"/>
      <c r="AR18" s="13"/>
      <c r="AS18" s="13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"/>
      <c r="BE18" s="13"/>
      <c r="BF18" s="136"/>
      <c r="BG18" s="136"/>
      <c r="BH18" s="136"/>
      <c r="BI18" s="136"/>
      <c r="BJ18" s="136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K18" s="96">
        <f t="shared" si="0"/>
        <v>1</v>
      </c>
      <c r="CL18" s="96">
        <f t="shared" si="1"/>
        <v>0</v>
      </c>
    </row>
    <row r="19" spans="1:90" s="153" customFormat="1">
      <c r="A19" s="13" t="s">
        <v>72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6">
        <v>1</v>
      </c>
      <c r="P19" s="136"/>
      <c r="Q19" s="13"/>
      <c r="R19" s="13"/>
      <c r="S19" s="13"/>
      <c r="T19" s="13"/>
      <c r="U19" s="136"/>
      <c r="V19" s="136"/>
      <c r="W19" s="13"/>
      <c r="X19" s="13"/>
      <c r="Y19" s="172"/>
      <c r="Z19" s="136"/>
      <c r="AA19" s="136"/>
      <c r="AB19" s="136"/>
      <c r="AC19" s="136"/>
      <c r="AD19" s="136"/>
      <c r="AE19" s="13"/>
      <c r="AF19" s="13"/>
      <c r="AG19" s="136">
        <v>1</v>
      </c>
      <c r="AH19" s="136"/>
      <c r="AI19" s="13"/>
      <c r="AJ19" s="13"/>
      <c r="AK19" s="13"/>
      <c r="AL19" s="13"/>
      <c r="AM19" s="13"/>
      <c r="AN19" s="13"/>
      <c r="AO19" s="136"/>
      <c r="AP19" s="136"/>
      <c r="AQ19" s="136"/>
      <c r="AR19" s="13"/>
      <c r="AS19" s="13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"/>
      <c r="BE19" s="13"/>
      <c r="BF19" s="136"/>
      <c r="BG19" s="136"/>
      <c r="BH19" s="136"/>
      <c r="BI19" s="136"/>
      <c r="BJ19" s="136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K19" s="96">
        <f t="shared" si="0"/>
        <v>2</v>
      </c>
      <c r="CL19" s="96">
        <f t="shared" si="1"/>
        <v>0</v>
      </c>
    </row>
    <row r="20" spans="1:90" s="153" customFormat="1">
      <c r="A20" s="13" t="s">
        <v>73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6"/>
      <c r="P20" s="136"/>
      <c r="Q20" s="13"/>
      <c r="R20" s="13"/>
      <c r="S20" s="13"/>
      <c r="T20" s="13"/>
      <c r="U20" s="136"/>
      <c r="V20" s="136"/>
      <c r="W20" s="13"/>
      <c r="X20" s="13"/>
      <c r="Y20" s="13"/>
      <c r="Z20" s="136"/>
      <c r="AA20" s="136"/>
      <c r="AB20" s="136"/>
      <c r="AC20" s="136"/>
      <c r="AD20" s="136"/>
      <c r="AE20" s="13"/>
      <c r="AF20" s="13"/>
      <c r="AG20" s="136"/>
      <c r="AH20" s="136"/>
      <c r="AI20" s="13"/>
      <c r="AJ20" s="13"/>
      <c r="AK20" s="13"/>
      <c r="AL20" s="13"/>
      <c r="AM20" s="13"/>
      <c r="AN20" s="13"/>
      <c r="AO20" s="136"/>
      <c r="AP20" s="136"/>
      <c r="AQ20" s="136"/>
      <c r="AR20" s="13"/>
      <c r="AS20" s="13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"/>
      <c r="BE20" s="13"/>
      <c r="BF20" s="136"/>
      <c r="BG20" s="136"/>
      <c r="BH20" s="136"/>
      <c r="BI20" s="136"/>
      <c r="BJ20" s="136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K20" s="96">
        <f t="shared" si="0"/>
        <v>0</v>
      </c>
      <c r="CL20" s="96">
        <f t="shared" si="1"/>
        <v>0</v>
      </c>
    </row>
    <row r="21" spans="1:90" s="153" customFormat="1">
      <c r="A21" s="13" t="s">
        <v>74</v>
      </c>
      <c r="B21" s="13"/>
      <c r="C21" s="13"/>
      <c r="D21" s="13"/>
      <c r="E21" s="13"/>
      <c r="F21" s="13"/>
      <c r="G21" s="13"/>
      <c r="H21" s="13"/>
      <c r="I21" s="13"/>
      <c r="J21" s="13">
        <v>2</v>
      </c>
      <c r="K21" s="13"/>
      <c r="L21" s="13"/>
      <c r="M21" s="13"/>
      <c r="N21" s="13"/>
      <c r="O21" s="136"/>
      <c r="P21" s="136"/>
      <c r="Q21" s="13"/>
      <c r="R21" s="13"/>
      <c r="S21" s="13"/>
      <c r="T21" s="13"/>
      <c r="U21" s="136"/>
      <c r="V21" s="136"/>
      <c r="W21" s="13"/>
      <c r="X21" s="13"/>
      <c r="Y21" s="13"/>
      <c r="Z21" s="136"/>
      <c r="AA21" s="136"/>
      <c r="AB21" s="136"/>
      <c r="AC21" s="136"/>
      <c r="AD21" s="136"/>
      <c r="AE21" s="13"/>
      <c r="AF21" s="13"/>
      <c r="AG21" s="136">
        <v>1</v>
      </c>
      <c r="AH21" s="136"/>
      <c r="AI21" s="13"/>
      <c r="AJ21" s="13"/>
      <c r="AK21" s="13"/>
      <c r="AL21" s="13"/>
      <c r="AM21" s="13"/>
      <c r="AN21" s="13"/>
      <c r="AO21" s="136"/>
      <c r="AP21" s="136"/>
      <c r="AQ21" s="136"/>
      <c r="AR21" s="13"/>
      <c r="AS21" s="13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"/>
      <c r="BE21" s="13"/>
      <c r="BF21" s="136"/>
      <c r="BG21" s="136"/>
      <c r="BH21" s="136"/>
      <c r="BI21" s="136"/>
      <c r="BJ21" s="136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K21" s="96">
        <f t="shared" si="0"/>
        <v>3</v>
      </c>
      <c r="CL21" s="96">
        <f t="shared" si="1"/>
        <v>0</v>
      </c>
    </row>
    <row r="22" spans="1:90" s="153" customFormat="1">
      <c r="A22" s="13" t="s">
        <v>76</v>
      </c>
      <c r="B22" s="13"/>
      <c r="C22" s="13"/>
      <c r="D22" s="13"/>
      <c r="E22" s="13"/>
      <c r="F22" s="13"/>
      <c r="G22" s="13"/>
      <c r="H22" s="13">
        <v>2</v>
      </c>
      <c r="I22" s="13"/>
      <c r="J22" s="13"/>
      <c r="K22" s="13"/>
      <c r="L22" s="13"/>
      <c r="M22" s="13"/>
      <c r="N22" s="13"/>
      <c r="O22" s="136"/>
      <c r="P22" s="136"/>
      <c r="Q22" s="13"/>
      <c r="R22" s="13"/>
      <c r="S22" s="13"/>
      <c r="T22" s="13"/>
      <c r="U22" s="136"/>
      <c r="V22" s="136"/>
      <c r="W22" s="13"/>
      <c r="X22" s="13"/>
      <c r="Y22" s="13"/>
      <c r="Z22" s="136"/>
      <c r="AA22" s="136"/>
      <c r="AB22" s="136"/>
      <c r="AC22" s="136"/>
      <c r="AD22" s="136"/>
      <c r="AE22" s="13"/>
      <c r="AF22" s="13"/>
      <c r="AG22" s="136"/>
      <c r="AH22" s="136"/>
      <c r="AI22" s="13"/>
      <c r="AJ22" s="13"/>
      <c r="AK22" s="13"/>
      <c r="AL22" s="13"/>
      <c r="AM22" s="13"/>
      <c r="AN22" s="13"/>
      <c r="AO22" s="136"/>
      <c r="AP22" s="136"/>
      <c r="AQ22" s="136"/>
      <c r="AR22" s="13"/>
      <c r="AS22" s="13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"/>
      <c r="BE22" s="13"/>
      <c r="BF22" s="136"/>
      <c r="BG22" s="136"/>
      <c r="BH22" s="136"/>
      <c r="BI22" s="136"/>
      <c r="BJ22" s="136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K22" s="96">
        <f t="shared" si="0"/>
        <v>2</v>
      </c>
      <c r="CL22" s="96">
        <f t="shared" si="1"/>
        <v>0</v>
      </c>
    </row>
    <row r="23" spans="1:90" s="153" customFormat="1">
      <c r="A23" s="13" t="s">
        <v>75</v>
      </c>
      <c r="B23" s="13"/>
      <c r="C23" s="13"/>
      <c r="D23" s="13"/>
      <c r="E23" s="13"/>
      <c r="F23" s="13"/>
      <c r="G23" s="13"/>
      <c r="H23" s="13">
        <v>1</v>
      </c>
      <c r="I23" s="13"/>
      <c r="J23" s="13">
        <v>1</v>
      </c>
      <c r="K23" s="13"/>
      <c r="L23" s="13"/>
      <c r="M23" s="13"/>
      <c r="N23" s="13"/>
      <c r="O23" s="136"/>
      <c r="P23" s="136"/>
      <c r="Q23" s="13"/>
      <c r="R23" s="13"/>
      <c r="S23" s="13"/>
      <c r="T23" s="13"/>
      <c r="U23" s="136"/>
      <c r="V23" s="136"/>
      <c r="W23" s="13"/>
      <c r="X23" s="13"/>
      <c r="Y23" s="13">
        <v>1</v>
      </c>
      <c r="Z23" s="136"/>
      <c r="AA23" s="136"/>
      <c r="AB23" s="136"/>
      <c r="AC23" s="136"/>
      <c r="AD23" s="136"/>
      <c r="AE23" s="13"/>
      <c r="AF23" s="13"/>
      <c r="AG23" s="136"/>
      <c r="AH23" s="136"/>
      <c r="AI23" s="13"/>
      <c r="AJ23" s="13"/>
      <c r="AK23" s="13"/>
      <c r="AL23" s="13"/>
      <c r="AM23" s="13"/>
      <c r="AN23" s="13"/>
      <c r="AO23" s="136"/>
      <c r="AP23" s="136"/>
      <c r="AQ23" s="136"/>
      <c r="AR23" s="13">
        <v>1</v>
      </c>
      <c r="AS23" s="13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"/>
      <c r="BE23" s="13"/>
      <c r="BF23" s="136"/>
      <c r="BG23" s="136"/>
      <c r="BH23" s="136"/>
      <c r="BI23" s="136"/>
      <c r="BJ23" s="136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K23" s="96">
        <f t="shared" si="0"/>
        <v>4</v>
      </c>
      <c r="CL23" s="96">
        <f t="shared" si="1"/>
        <v>0</v>
      </c>
    </row>
    <row r="24" spans="1:90" s="153" customFormat="1">
      <c r="A24" s="13" t="s">
        <v>79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6"/>
      <c r="P24" s="136"/>
      <c r="Q24" s="13"/>
      <c r="R24" s="13"/>
      <c r="S24" s="13"/>
      <c r="T24" s="13"/>
      <c r="U24" s="136"/>
      <c r="V24" s="136"/>
      <c r="W24" s="13"/>
      <c r="X24" s="13"/>
      <c r="Y24" s="13"/>
      <c r="Z24" s="136"/>
      <c r="AA24" s="136"/>
      <c r="AB24" s="136"/>
      <c r="AC24" s="136"/>
      <c r="AD24" s="136"/>
      <c r="AE24" s="13"/>
      <c r="AF24" s="13"/>
      <c r="AG24" s="136"/>
      <c r="AH24" s="136"/>
      <c r="AI24" s="13"/>
      <c r="AJ24" s="13"/>
      <c r="AK24" s="13"/>
      <c r="AL24" s="13"/>
      <c r="AM24" s="13"/>
      <c r="AN24" s="13"/>
      <c r="AO24" s="136"/>
      <c r="AP24" s="136"/>
      <c r="AQ24" s="136"/>
      <c r="AR24" s="13"/>
      <c r="AS24" s="13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"/>
      <c r="BE24" s="13"/>
      <c r="BF24" s="136"/>
      <c r="BG24" s="136"/>
      <c r="BH24" s="136"/>
      <c r="BI24" s="136"/>
      <c r="BJ24" s="136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K24" s="96">
        <f t="shared" si="0"/>
        <v>0</v>
      </c>
      <c r="CL24" s="96">
        <f t="shared" si="1"/>
        <v>0</v>
      </c>
    </row>
    <row r="25" spans="1:90" s="153" customFormat="1">
      <c r="A25" s="13" t="s">
        <v>80</v>
      </c>
      <c r="B25" s="13"/>
      <c r="C25" s="13"/>
      <c r="D25" s="13"/>
      <c r="E25" s="13"/>
      <c r="F25" s="13"/>
      <c r="G25" s="13"/>
      <c r="H25" s="13"/>
      <c r="I25" s="13"/>
      <c r="J25" s="13">
        <v>2</v>
      </c>
      <c r="K25" s="13"/>
      <c r="L25" s="13"/>
      <c r="M25" s="13"/>
      <c r="N25" s="13"/>
      <c r="O25" s="136"/>
      <c r="P25" s="136"/>
      <c r="Q25" s="13"/>
      <c r="R25" s="13"/>
      <c r="S25" s="13"/>
      <c r="T25" s="13"/>
      <c r="U25" s="136"/>
      <c r="V25" s="136"/>
      <c r="W25" s="13"/>
      <c r="X25" s="13"/>
      <c r="Y25" s="13"/>
      <c r="Z25" s="136"/>
      <c r="AA25" s="136"/>
      <c r="AB25" s="136"/>
      <c r="AC25" s="136"/>
      <c r="AD25" s="136"/>
      <c r="AE25" s="13"/>
      <c r="AF25" s="13"/>
      <c r="AG25" s="136"/>
      <c r="AH25" s="136"/>
      <c r="AI25" s="13"/>
      <c r="AJ25" s="13"/>
      <c r="AK25" s="13"/>
      <c r="AL25" s="13"/>
      <c r="AM25" s="13"/>
      <c r="AN25" s="13"/>
      <c r="AO25" s="136"/>
      <c r="AP25" s="136"/>
      <c r="AQ25" s="136"/>
      <c r="AR25" s="13"/>
      <c r="AS25" s="13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"/>
      <c r="BE25" s="13"/>
      <c r="BF25" s="136"/>
      <c r="BG25" s="136"/>
      <c r="BH25" s="136"/>
      <c r="BI25" s="136"/>
      <c r="BJ25" s="136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>
        <v>1</v>
      </c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K25" s="96">
        <f t="shared" si="0"/>
        <v>3</v>
      </c>
      <c r="CL25" s="96">
        <f t="shared" si="1"/>
        <v>0</v>
      </c>
    </row>
    <row r="26" spans="1:90" s="153" customFormat="1">
      <c r="A26" s="13" t="s">
        <v>81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6"/>
      <c r="P26" s="136"/>
      <c r="Q26" s="13"/>
      <c r="R26" s="13"/>
      <c r="S26" s="13"/>
      <c r="T26" s="13"/>
      <c r="U26" s="136"/>
      <c r="V26" s="136"/>
      <c r="W26" s="174"/>
      <c r="X26" s="174"/>
      <c r="Y26" s="13"/>
      <c r="Z26" s="175"/>
      <c r="AA26" s="175"/>
      <c r="AB26" s="175"/>
      <c r="AC26" s="175"/>
      <c r="AD26" s="175"/>
      <c r="AE26" s="174"/>
      <c r="AF26" s="174"/>
      <c r="AG26" s="175"/>
      <c r="AH26" s="175"/>
      <c r="AI26" s="174"/>
      <c r="AJ26" s="174"/>
      <c r="AK26" s="174"/>
      <c r="AL26" s="174"/>
      <c r="AM26" s="174"/>
      <c r="AN26" s="174"/>
      <c r="AO26" s="175"/>
      <c r="AP26" s="175"/>
      <c r="AQ26" s="175"/>
      <c r="AR26" s="13"/>
      <c r="AS26" s="13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"/>
      <c r="BE26" s="13"/>
      <c r="BF26" s="136"/>
      <c r="BG26" s="136"/>
      <c r="BH26" s="136"/>
      <c r="BI26" s="136"/>
      <c r="BJ26" s="136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>
        <v>1</v>
      </c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K26" s="96">
        <f t="shared" si="0"/>
        <v>1</v>
      </c>
      <c r="CL26" s="96">
        <f t="shared" si="1"/>
        <v>0</v>
      </c>
    </row>
    <row r="27" spans="1:90" s="153" customFormat="1">
      <c r="A27" s="13" t="s">
        <v>82</v>
      </c>
      <c r="B27" s="13"/>
      <c r="C27" s="13"/>
      <c r="D27" s="13"/>
      <c r="E27" s="13"/>
      <c r="F27" s="13"/>
      <c r="G27" s="13"/>
      <c r="H27" s="13">
        <v>1</v>
      </c>
      <c r="I27" s="13"/>
      <c r="J27" s="13"/>
      <c r="K27" s="13"/>
      <c r="L27" s="13"/>
      <c r="M27" s="13"/>
      <c r="N27" s="13"/>
      <c r="O27" s="136">
        <v>1</v>
      </c>
      <c r="P27" s="136"/>
      <c r="Q27" s="13"/>
      <c r="R27" s="13"/>
      <c r="S27" s="13"/>
      <c r="T27" s="13"/>
      <c r="U27" s="136"/>
      <c r="V27" s="136"/>
      <c r="W27" s="13"/>
      <c r="X27" s="13"/>
      <c r="Y27" s="13"/>
      <c r="Z27" s="136"/>
      <c r="AA27" s="136"/>
      <c r="AB27" s="136"/>
      <c r="AC27" s="136"/>
      <c r="AD27" s="136"/>
      <c r="AE27" s="13"/>
      <c r="AF27" s="13"/>
      <c r="AG27" s="136"/>
      <c r="AH27" s="136"/>
      <c r="AI27" s="13"/>
      <c r="AJ27" s="13"/>
      <c r="AK27" s="13"/>
      <c r="AL27" s="13"/>
      <c r="AM27" s="13"/>
      <c r="AN27" s="13"/>
      <c r="AO27" s="136"/>
      <c r="AP27" s="136"/>
      <c r="AQ27" s="136"/>
      <c r="AR27" s="13"/>
      <c r="AS27" s="13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"/>
      <c r="BE27" s="13"/>
      <c r="BF27" s="136"/>
      <c r="BG27" s="136"/>
      <c r="BH27" s="136"/>
      <c r="BI27" s="136"/>
      <c r="BJ27" s="136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K27" s="96">
        <f t="shared" si="0"/>
        <v>2</v>
      </c>
      <c r="CL27" s="96">
        <f t="shared" si="1"/>
        <v>0</v>
      </c>
    </row>
    <row r="28" spans="1:90" s="153" customFormat="1">
      <c r="A28" s="13" t="s">
        <v>83</v>
      </c>
      <c r="B28" s="13"/>
      <c r="C28" s="13"/>
      <c r="D28" s="13"/>
      <c r="E28" s="13"/>
      <c r="F28" s="13"/>
      <c r="G28" s="13"/>
      <c r="H28" s="13">
        <v>2</v>
      </c>
      <c r="I28" s="13"/>
      <c r="J28" s="13"/>
      <c r="K28" s="13"/>
      <c r="L28" s="13"/>
      <c r="M28" s="13"/>
      <c r="N28" s="13"/>
      <c r="O28" s="136"/>
      <c r="P28" s="136"/>
      <c r="Q28" s="13"/>
      <c r="R28" s="13"/>
      <c r="S28" s="13"/>
      <c r="T28" s="13"/>
      <c r="U28" s="136"/>
      <c r="V28" s="136"/>
      <c r="W28" s="13"/>
      <c r="X28" s="13"/>
      <c r="Y28" s="13"/>
      <c r="Z28" s="136"/>
      <c r="AA28" s="136"/>
      <c r="AB28" s="136"/>
      <c r="AC28" s="136"/>
      <c r="AD28" s="136"/>
      <c r="AE28" s="13"/>
      <c r="AF28" s="13"/>
      <c r="AG28" s="136"/>
      <c r="AH28" s="136"/>
      <c r="AI28" s="13"/>
      <c r="AJ28" s="13"/>
      <c r="AK28" s="13"/>
      <c r="AL28" s="13"/>
      <c r="AM28" s="13"/>
      <c r="AN28" s="13"/>
      <c r="AO28" s="136"/>
      <c r="AP28" s="136"/>
      <c r="AQ28" s="136"/>
      <c r="AR28" s="13"/>
      <c r="AS28" s="13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"/>
      <c r="BE28" s="13"/>
      <c r="BF28" s="136"/>
      <c r="BG28" s="136"/>
      <c r="BH28" s="136"/>
      <c r="BI28" s="136"/>
      <c r="BJ28" s="136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K28" s="96">
        <f t="shared" si="0"/>
        <v>2</v>
      </c>
      <c r="CL28" s="96">
        <f t="shared" si="1"/>
        <v>0</v>
      </c>
    </row>
    <row r="29" spans="1:90" s="153" customFormat="1">
      <c r="A29" s="13" t="s">
        <v>84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6"/>
      <c r="P29" s="136"/>
      <c r="Q29" s="13"/>
      <c r="R29" s="13"/>
      <c r="S29" s="13"/>
      <c r="T29" s="13"/>
      <c r="U29" s="136"/>
      <c r="V29" s="136"/>
      <c r="W29" s="13"/>
      <c r="X29" s="13"/>
      <c r="Y29" s="13"/>
      <c r="Z29" s="136"/>
      <c r="AA29" s="136"/>
      <c r="AB29" s="136"/>
      <c r="AC29" s="136"/>
      <c r="AD29" s="136"/>
      <c r="AE29" s="13"/>
      <c r="AF29" s="13"/>
      <c r="AG29" s="136"/>
      <c r="AH29" s="136"/>
      <c r="AI29" s="13"/>
      <c r="AJ29" s="13"/>
      <c r="AK29" s="13"/>
      <c r="AL29" s="13"/>
      <c r="AM29" s="13"/>
      <c r="AN29" s="13"/>
      <c r="AO29" s="136"/>
      <c r="AP29" s="136"/>
      <c r="AQ29" s="136"/>
      <c r="AR29" s="13"/>
      <c r="AS29" s="13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"/>
      <c r="BE29" s="13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K29" s="96">
        <f t="shared" si="0"/>
        <v>0</v>
      </c>
      <c r="CL29" s="96">
        <f t="shared" si="1"/>
        <v>0</v>
      </c>
    </row>
    <row r="30" spans="1:90" s="153" customFormat="1">
      <c r="A30" s="13" t="s">
        <v>85</v>
      </c>
      <c r="B30" s="13"/>
      <c r="C30" s="13"/>
      <c r="D30" s="13"/>
      <c r="E30" s="13"/>
      <c r="F30" s="13"/>
      <c r="G30" s="13"/>
      <c r="H30" s="13">
        <v>2</v>
      </c>
      <c r="I30" s="13"/>
      <c r="J30" s="13"/>
      <c r="K30" s="13"/>
      <c r="L30" s="13"/>
      <c r="M30" s="13"/>
      <c r="N30" s="13"/>
      <c r="O30" s="136"/>
      <c r="P30" s="136"/>
      <c r="Q30" s="13"/>
      <c r="R30" s="13"/>
      <c r="S30" s="13"/>
      <c r="T30" s="13"/>
      <c r="U30" s="136"/>
      <c r="V30" s="136"/>
      <c r="W30" s="13"/>
      <c r="X30" s="13"/>
      <c r="Y30" s="13"/>
      <c r="Z30" s="136"/>
      <c r="AA30" s="136"/>
      <c r="AB30" s="136"/>
      <c r="AC30" s="136"/>
      <c r="AD30" s="136"/>
      <c r="AE30" s="13"/>
      <c r="AF30" s="13"/>
      <c r="AG30" s="136">
        <v>1</v>
      </c>
      <c r="AH30" s="136"/>
      <c r="AI30" s="13"/>
      <c r="AJ30" s="13"/>
      <c r="AK30" s="13"/>
      <c r="AL30" s="13"/>
      <c r="AM30" s="13"/>
      <c r="AN30" s="13"/>
      <c r="AO30" s="136"/>
      <c r="AP30" s="136"/>
      <c r="AQ30" s="136"/>
      <c r="AR30" s="13">
        <v>1</v>
      </c>
      <c r="AS30" s="13"/>
      <c r="AT30" s="136"/>
      <c r="AU30" s="136"/>
      <c r="AV30" s="136">
        <v>1</v>
      </c>
      <c r="AW30" s="136"/>
      <c r="AX30" s="136"/>
      <c r="AY30" s="136"/>
      <c r="AZ30" s="136"/>
      <c r="BA30" s="136"/>
      <c r="BB30" s="136"/>
      <c r="BC30" s="136"/>
      <c r="BD30" s="13"/>
      <c r="BE30" s="13"/>
      <c r="BF30" s="136"/>
      <c r="BG30" s="136"/>
      <c r="BH30" s="136"/>
      <c r="BI30" s="136"/>
      <c r="BJ30" s="136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>
        <v>1</v>
      </c>
      <c r="CI30" s="13"/>
      <c r="CK30" s="96">
        <f t="shared" si="0"/>
        <v>6</v>
      </c>
      <c r="CL30" s="96">
        <f t="shared" si="1"/>
        <v>0</v>
      </c>
    </row>
    <row r="31" spans="1:90" s="173" customFormat="1">
      <c r="A31" s="93" t="s">
        <v>86</v>
      </c>
      <c r="B31" s="93"/>
      <c r="C31" s="93"/>
      <c r="D31" s="93"/>
      <c r="E31" s="93"/>
      <c r="F31" s="93"/>
      <c r="G31" s="93"/>
      <c r="H31" s="93">
        <v>4</v>
      </c>
      <c r="I31" s="93"/>
      <c r="J31" s="93">
        <v>1</v>
      </c>
      <c r="K31" s="93"/>
      <c r="L31" s="93"/>
      <c r="M31" s="93"/>
      <c r="N31" s="93"/>
      <c r="O31" s="129">
        <v>1</v>
      </c>
      <c r="P31" s="129"/>
      <c r="Q31" s="93"/>
      <c r="R31" s="93"/>
      <c r="S31" s="93"/>
      <c r="T31" s="93"/>
      <c r="U31" s="129">
        <v>1</v>
      </c>
      <c r="V31" s="129"/>
      <c r="W31" s="93"/>
      <c r="X31" s="93"/>
      <c r="Y31" s="93">
        <v>2</v>
      </c>
      <c r="Z31" s="129"/>
      <c r="AA31" s="129"/>
      <c r="AB31" s="129"/>
      <c r="AC31" s="129"/>
      <c r="AD31" s="129"/>
      <c r="AE31" s="93"/>
      <c r="AF31" s="93"/>
      <c r="AG31" s="129"/>
      <c r="AH31" s="129"/>
      <c r="AI31" s="93"/>
      <c r="AJ31" s="93"/>
      <c r="AK31" s="93"/>
      <c r="AL31" s="93"/>
      <c r="AM31" s="93"/>
      <c r="AN31" s="93"/>
      <c r="AO31" s="129"/>
      <c r="AP31" s="129"/>
      <c r="AQ31" s="129"/>
      <c r="AR31" s="93">
        <v>1</v>
      </c>
      <c r="AS31" s="93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93"/>
      <c r="BE31" s="93"/>
      <c r="BF31" s="129"/>
      <c r="BG31" s="129"/>
      <c r="BH31" s="129"/>
      <c r="BI31" s="129"/>
      <c r="BJ31" s="129"/>
      <c r="BK31" s="93">
        <v>1</v>
      </c>
      <c r="BL31" s="93"/>
      <c r="BM31" s="93"/>
      <c r="BN31" s="93"/>
      <c r="BO31" s="93"/>
      <c r="BP31" s="93"/>
      <c r="BQ31" s="93"/>
      <c r="BR31" s="93"/>
      <c r="BS31" s="93"/>
      <c r="BT31" s="93"/>
      <c r="BU31" s="93"/>
      <c r="BV31" s="93"/>
      <c r="BW31" s="93"/>
      <c r="BX31" s="93"/>
      <c r="BY31" s="93"/>
      <c r="BZ31" s="93"/>
      <c r="CA31" s="93"/>
      <c r="CB31" s="93"/>
      <c r="CC31" s="93"/>
      <c r="CD31" s="93"/>
      <c r="CE31" s="93"/>
      <c r="CF31" s="93"/>
      <c r="CG31" s="93"/>
      <c r="CH31" s="93"/>
      <c r="CI31" s="93"/>
      <c r="CK31" s="92">
        <f t="shared" si="0"/>
        <v>11</v>
      </c>
      <c r="CL31" s="92">
        <f t="shared" si="1"/>
        <v>0</v>
      </c>
    </row>
    <row r="32" spans="1:90" s="153" customFormat="1">
      <c r="A32" s="13" t="s">
        <v>87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6"/>
      <c r="P32" s="136"/>
      <c r="Q32" s="13"/>
      <c r="R32" s="13"/>
      <c r="S32" s="13"/>
      <c r="T32" s="13"/>
      <c r="U32" s="136"/>
      <c r="V32" s="136"/>
      <c r="W32" s="13"/>
      <c r="X32" s="13"/>
      <c r="Y32" s="13"/>
      <c r="Z32" s="136"/>
      <c r="AA32" s="136"/>
      <c r="AB32" s="136"/>
      <c r="AC32" s="136"/>
      <c r="AD32" s="136"/>
      <c r="AE32" s="13"/>
      <c r="AF32" s="13"/>
      <c r="AG32" s="136"/>
      <c r="AH32" s="136"/>
      <c r="AI32" s="13"/>
      <c r="AJ32" s="13"/>
      <c r="AK32" s="13"/>
      <c r="AL32" s="13"/>
      <c r="AM32" s="13"/>
      <c r="AN32" s="13"/>
      <c r="AO32" s="136"/>
      <c r="AP32" s="136"/>
      <c r="AQ32" s="136"/>
      <c r="AR32" s="13"/>
      <c r="AS32" s="13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"/>
      <c r="BE32" s="13"/>
      <c r="BF32" s="136"/>
      <c r="BG32" s="136"/>
      <c r="BH32" s="136"/>
      <c r="BI32" s="136"/>
      <c r="BJ32" s="136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K32" s="96">
        <f t="shared" si="0"/>
        <v>0</v>
      </c>
      <c r="CL32" s="96">
        <f t="shared" si="1"/>
        <v>0</v>
      </c>
    </row>
    <row r="33" spans="1:90" s="153" customFormat="1">
      <c r="A33" s="13" t="s">
        <v>88</v>
      </c>
      <c r="B33" s="13"/>
      <c r="C33" s="13"/>
      <c r="D33" s="13"/>
      <c r="E33" s="13"/>
      <c r="F33" s="13"/>
      <c r="G33" s="13"/>
      <c r="H33" s="13"/>
      <c r="I33" s="13"/>
      <c r="J33" s="13">
        <v>1</v>
      </c>
      <c r="K33" s="13"/>
      <c r="L33" s="13"/>
      <c r="M33" s="13"/>
      <c r="N33" s="13"/>
      <c r="O33" s="136">
        <v>1</v>
      </c>
      <c r="P33" s="136"/>
      <c r="Q33" s="13"/>
      <c r="R33" s="13"/>
      <c r="S33" s="13"/>
      <c r="T33" s="13"/>
      <c r="U33" s="136"/>
      <c r="V33" s="136"/>
      <c r="W33" s="13"/>
      <c r="X33" s="13"/>
      <c r="Y33" s="172"/>
      <c r="Z33" s="136"/>
      <c r="AA33" s="136"/>
      <c r="AB33" s="136"/>
      <c r="AC33" s="136"/>
      <c r="AD33" s="136"/>
      <c r="AE33" s="13"/>
      <c r="AF33" s="13"/>
      <c r="AG33" s="136"/>
      <c r="AH33" s="136"/>
      <c r="AI33" s="13"/>
      <c r="AJ33" s="13"/>
      <c r="AK33" s="13"/>
      <c r="AL33" s="13"/>
      <c r="AM33" s="13"/>
      <c r="AN33" s="13"/>
      <c r="AO33" s="136"/>
      <c r="AP33" s="136"/>
      <c r="AQ33" s="136"/>
      <c r="AR33" s="13">
        <v>1</v>
      </c>
      <c r="AS33" s="13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"/>
      <c r="BE33" s="13"/>
      <c r="BF33" s="136"/>
      <c r="BG33" s="136"/>
      <c r="BH33" s="136"/>
      <c r="BI33" s="136"/>
      <c r="BJ33" s="136"/>
      <c r="BK33" s="13"/>
      <c r="BL33" s="13"/>
      <c r="BM33" s="13"/>
      <c r="BN33" s="13"/>
      <c r="BO33" s="13"/>
      <c r="BP33" s="13"/>
      <c r="BQ33" s="13">
        <v>1</v>
      </c>
      <c r="BR33" s="13"/>
      <c r="BS33" s="13"/>
      <c r="BT33" s="13"/>
      <c r="BU33" s="13"/>
      <c r="BV33" s="13">
        <v>1</v>
      </c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K33" s="96">
        <f t="shared" si="0"/>
        <v>5</v>
      </c>
      <c r="CL33" s="96">
        <f t="shared" si="1"/>
        <v>0</v>
      </c>
    </row>
    <row r="34" spans="1:90" s="153" customFormat="1">
      <c r="A34" s="13" t="s">
        <v>89</v>
      </c>
      <c r="B34" s="13"/>
      <c r="C34" s="13"/>
      <c r="D34" s="13"/>
      <c r="E34" s="13"/>
      <c r="F34" s="13"/>
      <c r="G34" s="13"/>
      <c r="H34" s="13">
        <v>2</v>
      </c>
      <c r="I34" s="13"/>
      <c r="J34" s="13"/>
      <c r="K34" s="13"/>
      <c r="L34" s="13"/>
      <c r="M34" s="13"/>
      <c r="N34" s="13"/>
      <c r="O34" s="136"/>
      <c r="P34" s="136"/>
      <c r="Q34" s="13"/>
      <c r="R34" s="13"/>
      <c r="S34" s="13"/>
      <c r="T34" s="13"/>
      <c r="U34" s="136"/>
      <c r="V34" s="136"/>
      <c r="W34" s="13"/>
      <c r="X34" s="13"/>
      <c r="Y34" s="13"/>
      <c r="Z34" s="136"/>
      <c r="AA34" s="136"/>
      <c r="AB34" s="136"/>
      <c r="AC34" s="136"/>
      <c r="AD34" s="136"/>
      <c r="AE34" s="13"/>
      <c r="AF34" s="13"/>
      <c r="AG34" s="136">
        <v>1</v>
      </c>
      <c r="AH34" s="136"/>
      <c r="AI34" s="13"/>
      <c r="AJ34" s="13"/>
      <c r="AK34" s="13"/>
      <c r="AL34" s="13"/>
      <c r="AM34" s="13"/>
      <c r="AN34" s="13"/>
      <c r="AO34" s="136"/>
      <c r="AP34" s="136"/>
      <c r="AQ34" s="136"/>
      <c r="AR34" s="13"/>
      <c r="AS34" s="13"/>
      <c r="AT34" s="136"/>
      <c r="AU34" s="136"/>
      <c r="AV34" s="136">
        <v>1</v>
      </c>
      <c r="AW34" s="136"/>
      <c r="AX34" s="136"/>
      <c r="AY34" s="136"/>
      <c r="AZ34" s="136"/>
      <c r="BA34" s="136"/>
      <c r="BB34" s="136"/>
      <c r="BC34" s="136"/>
      <c r="BD34" s="13"/>
      <c r="BE34" s="13"/>
      <c r="BF34" s="136"/>
      <c r="BG34" s="136"/>
      <c r="BH34" s="136"/>
      <c r="BI34" s="136"/>
      <c r="BJ34" s="136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K34" s="96">
        <f t="shared" si="0"/>
        <v>4</v>
      </c>
      <c r="CL34" s="96">
        <f t="shared" si="1"/>
        <v>0</v>
      </c>
    </row>
    <row r="35" spans="1:90" s="153" customFormat="1">
      <c r="A35" s="13" t="s">
        <v>90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6"/>
      <c r="P35" s="136"/>
      <c r="Q35" s="13"/>
      <c r="R35" s="13"/>
      <c r="S35" s="13"/>
      <c r="T35" s="13"/>
      <c r="U35" s="136"/>
      <c r="V35" s="136"/>
      <c r="W35" s="13"/>
      <c r="X35" s="13"/>
      <c r="Y35" s="13"/>
      <c r="Z35" s="136"/>
      <c r="AA35" s="136"/>
      <c r="AB35" s="136"/>
      <c r="AC35" s="136"/>
      <c r="AD35" s="136"/>
      <c r="AE35" s="13"/>
      <c r="AF35" s="13"/>
      <c r="AG35" s="136"/>
      <c r="AH35" s="136"/>
      <c r="AI35" s="13"/>
      <c r="AJ35" s="13"/>
      <c r="AK35" s="13"/>
      <c r="AL35" s="13"/>
      <c r="AM35" s="13"/>
      <c r="AN35" s="13"/>
      <c r="AO35" s="136"/>
      <c r="AP35" s="136"/>
      <c r="AQ35" s="136"/>
      <c r="AR35" s="13"/>
      <c r="AS35" s="13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"/>
      <c r="BE35" s="13"/>
      <c r="BF35" s="136"/>
      <c r="BG35" s="136"/>
      <c r="BH35" s="136"/>
      <c r="BI35" s="136"/>
      <c r="BJ35" s="136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K35" s="96">
        <f t="shared" si="0"/>
        <v>0</v>
      </c>
      <c r="CL35" s="96">
        <f t="shared" si="1"/>
        <v>0</v>
      </c>
    </row>
    <row r="36" spans="1:90" s="153" customFormat="1">
      <c r="A36" s="13" t="s">
        <v>91</v>
      </c>
      <c r="B36" s="13"/>
      <c r="C36" s="13"/>
      <c r="D36" s="13"/>
      <c r="E36" s="13"/>
      <c r="F36" s="13"/>
      <c r="G36" s="13"/>
      <c r="H36" s="13">
        <v>1</v>
      </c>
      <c r="I36" s="13"/>
      <c r="J36" s="13"/>
      <c r="K36" s="13"/>
      <c r="L36" s="13"/>
      <c r="M36" s="13"/>
      <c r="N36" s="13"/>
      <c r="O36" s="136"/>
      <c r="P36" s="136"/>
      <c r="Q36" s="13"/>
      <c r="R36" s="13"/>
      <c r="S36" s="13"/>
      <c r="T36" s="13"/>
      <c r="U36" s="136"/>
      <c r="V36" s="136"/>
      <c r="W36" s="13"/>
      <c r="X36" s="13"/>
      <c r="Y36" s="13"/>
      <c r="Z36" s="136"/>
      <c r="AA36" s="136"/>
      <c r="AB36" s="136"/>
      <c r="AC36" s="136"/>
      <c r="AD36" s="136"/>
      <c r="AE36" s="13"/>
      <c r="AF36" s="13"/>
      <c r="AG36" s="136">
        <v>1</v>
      </c>
      <c r="AH36" s="136"/>
      <c r="AI36" s="13"/>
      <c r="AJ36" s="13"/>
      <c r="AK36" s="13"/>
      <c r="AL36" s="13"/>
      <c r="AM36" s="13"/>
      <c r="AN36" s="13"/>
      <c r="AO36" s="136"/>
      <c r="AP36" s="136"/>
      <c r="AQ36" s="136"/>
      <c r="AR36" s="13"/>
      <c r="AS36" s="13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"/>
      <c r="BE36" s="13"/>
      <c r="BF36" s="136"/>
      <c r="BG36" s="136"/>
      <c r="BH36" s="136"/>
      <c r="BI36" s="136"/>
      <c r="BJ36" s="136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K36" s="96">
        <f t="shared" si="0"/>
        <v>2</v>
      </c>
      <c r="CL36" s="96">
        <f t="shared" si="1"/>
        <v>0</v>
      </c>
    </row>
    <row r="37" spans="1:90" s="153" customFormat="1">
      <c r="A37" s="13" t="s">
        <v>92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6"/>
      <c r="P37" s="136"/>
      <c r="Q37" s="13"/>
      <c r="R37" s="13"/>
      <c r="S37" s="13"/>
      <c r="T37" s="13"/>
      <c r="U37" s="136"/>
      <c r="V37" s="136"/>
      <c r="W37" s="13"/>
      <c r="X37" s="13"/>
      <c r="Y37" s="13"/>
      <c r="Z37" s="136"/>
      <c r="AA37" s="136"/>
      <c r="AB37" s="136"/>
      <c r="AC37" s="136"/>
      <c r="AD37" s="136"/>
      <c r="AE37" s="13"/>
      <c r="AF37" s="13"/>
      <c r="AG37" s="136"/>
      <c r="AH37" s="136"/>
      <c r="AI37" s="13"/>
      <c r="AJ37" s="13"/>
      <c r="AK37" s="13"/>
      <c r="AL37" s="13"/>
      <c r="AM37" s="13"/>
      <c r="AN37" s="13"/>
      <c r="AO37" s="136"/>
      <c r="AP37" s="136"/>
      <c r="AQ37" s="136"/>
      <c r="AR37" s="13">
        <v>1</v>
      </c>
      <c r="AS37" s="13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"/>
      <c r="BE37" s="13"/>
      <c r="BF37" s="136"/>
      <c r="BG37" s="136"/>
      <c r="BH37" s="136"/>
      <c r="BI37" s="136">
        <v>1</v>
      </c>
      <c r="BJ37" s="136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K37" s="96">
        <f t="shared" si="0"/>
        <v>2</v>
      </c>
      <c r="CL37" s="96">
        <f t="shared" si="1"/>
        <v>0</v>
      </c>
    </row>
    <row r="38" spans="1:90" s="153" customFormat="1">
      <c r="A38" s="13" t="s">
        <v>93</v>
      </c>
      <c r="B38" s="13"/>
      <c r="C38" s="13"/>
      <c r="D38" s="13"/>
      <c r="E38" s="13"/>
      <c r="F38" s="13"/>
      <c r="G38" s="13"/>
      <c r="H38" s="13">
        <v>5</v>
      </c>
      <c r="I38" s="13"/>
      <c r="J38" s="13"/>
      <c r="K38" s="13"/>
      <c r="L38" s="13"/>
      <c r="M38" s="13"/>
      <c r="N38" s="13"/>
      <c r="O38" s="136"/>
      <c r="P38" s="136"/>
      <c r="Q38" s="13">
        <v>1</v>
      </c>
      <c r="R38" s="13"/>
      <c r="S38" s="13"/>
      <c r="T38" s="13"/>
      <c r="U38" s="136">
        <v>1</v>
      </c>
      <c r="V38" s="136"/>
      <c r="W38" s="13"/>
      <c r="X38" s="13"/>
      <c r="Y38" s="13"/>
      <c r="Z38" s="136"/>
      <c r="AA38" s="136"/>
      <c r="AB38" s="136"/>
      <c r="AC38" s="136"/>
      <c r="AD38" s="136"/>
      <c r="AE38" s="13"/>
      <c r="AF38" s="13"/>
      <c r="AG38" s="136">
        <v>1</v>
      </c>
      <c r="AH38" s="136"/>
      <c r="AI38" s="13"/>
      <c r="AJ38" s="13"/>
      <c r="AK38" s="13"/>
      <c r="AL38" s="13"/>
      <c r="AM38" s="13"/>
      <c r="AN38" s="13"/>
      <c r="AO38" s="136"/>
      <c r="AP38" s="136"/>
      <c r="AQ38" s="136"/>
      <c r="AR38" s="13"/>
      <c r="AS38" s="13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"/>
      <c r="BE38" s="13"/>
      <c r="BF38" s="136"/>
      <c r="BG38" s="136"/>
      <c r="BH38" s="136"/>
      <c r="BI38" s="136"/>
      <c r="BJ38" s="136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K38" s="96">
        <f t="shared" si="0"/>
        <v>8</v>
      </c>
      <c r="CL38" s="96">
        <f t="shared" si="1"/>
        <v>0</v>
      </c>
    </row>
    <row r="39" spans="1:90" s="153" customFormat="1">
      <c r="A39" s="13" t="s">
        <v>94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6"/>
      <c r="P39" s="136"/>
      <c r="Q39" s="13"/>
      <c r="R39" s="13"/>
      <c r="S39" s="13"/>
      <c r="T39" s="13"/>
      <c r="U39" s="136"/>
      <c r="V39" s="136"/>
      <c r="W39" s="13"/>
      <c r="X39" s="13"/>
      <c r="Y39" s="13"/>
      <c r="Z39" s="136"/>
      <c r="AA39" s="136"/>
      <c r="AB39" s="136"/>
      <c r="AC39" s="136"/>
      <c r="AD39" s="136"/>
      <c r="AE39" s="13"/>
      <c r="AF39" s="13"/>
      <c r="AG39" s="136">
        <v>2</v>
      </c>
      <c r="AH39" s="136"/>
      <c r="AI39" s="13"/>
      <c r="AJ39" s="13"/>
      <c r="AK39" s="13"/>
      <c r="AL39" s="13"/>
      <c r="AM39" s="13"/>
      <c r="AN39" s="13"/>
      <c r="AO39" s="136"/>
      <c r="AP39" s="136"/>
      <c r="AQ39" s="136"/>
      <c r="AR39" s="13"/>
      <c r="AS39" s="13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"/>
      <c r="BE39" s="13"/>
      <c r="BF39" s="136"/>
      <c r="BG39" s="136"/>
      <c r="BH39" s="136"/>
      <c r="BI39" s="136"/>
      <c r="BJ39" s="136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K39" s="96">
        <f t="shared" si="0"/>
        <v>2</v>
      </c>
      <c r="CL39" s="96">
        <f t="shared" si="1"/>
        <v>0</v>
      </c>
    </row>
    <row r="40" spans="1:90" s="153" customFormat="1">
      <c r="A40" s="13" t="s">
        <v>95</v>
      </c>
      <c r="B40" s="13"/>
      <c r="C40" s="13"/>
      <c r="D40" s="13"/>
      <c r="E40" s="13"/>
      <c r="F40" s="13"/>
      <c r="G40" s="13"/>
      <c r="H40" s="13">
        <v>2</v>
      </c>
      <c r="I40" s="13"/>
      <c r="J40" s="13">
        <v>1</v>
      </c>
      <c r="K40" s="13"/>
      <c r="L40" s="13"/>
      <c r="M40" s="13"/>
      <c r="N40" s="13"/>
      <c r="O40" s="136">
        <v>1</v>
      </c>
      <c r="P40" s="136"/>
      <c r="Q40" s="13"/>
      <c r="R40" s="13"/>
      <c r="S40" s="13"/>
      <c r="T40" s="13"/>
      <c r="U40" s="136"/>
      <c r="V40" s="136"/>
      <c r="W40" s="13"/>
      <c r="X40" s="13"/>
      <c r="Y40" s="13">
        <v>1</v>
      </c>
      <c r="Z40" s="136"/>
      <c r="AA40" s="136"/>
      <c r="AB40" s="136"/>
      <c r="AC40" s="136"/>
      <c r="AD40" s="136"/>
      <c r="AE40" s="13"/>
      <c r="AF40" s="13"/>
      <c r="AG40" s="136">
        <v>1</v>
      </c>
      <c r="AH40" s="136"/>
      <c r="AI40" s="13"/>
      <c r="AJ40" s="13"/>
      <c r="AK40" s="13"/>
      <c r="AL40" s="13"/>
      <c r="AM40" s="13"/>
      <c r="AN40" s="13"/>
      <c r="AO40" s="136"/>
      <c r="AP40" s="136"/>
      <c r="AQ40" s="136"/>
      <c r="AR40" s="13">
        <v>1</v>
      </c>
      <c r="AS40" s="13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"/>
      <c r="BE40" s="13"/>
      <c r="BF40" s="136"/>
      <c r="BG40" s="136"/>
      <c r="BH40" s="136"/>
      <c r="BI40" s="136"/>
      <c r="BJ40" s="136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K40" s="96">
        <f t="shared" si="0"/>
        <v>7</v>
      </c>
      <c r="CL40" s="96">
        <f t="shared" si="1"/>
        <v>0</v>
      </c>
    </row>
    <row r="41" spans="1:90" s="153" customFormat="1">
      <c r="A41" s="13" t="s">
        <v>96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6"/>
      <c r="P41" s="136"/>
      <c r="Q41" s="13"/>
      <c r="R41" s="13"/>
      <c r="S41" s="13"/>
      <c r="T41" s="13"/>
      <c r="U41" s="136"/>
      <c r="V41" s="136"/>
      <c r="W41" s="13"/>
      <c r="X41" s="13"/>
      <c r="Y41" s="13"/>
      <c r="Z41" s="136"/>
      <c r="AA41" s="136"/>
      <c r="AB41" s="136"/>
      <c r="AC41" s="136"/>
      <c r="AD41" s="136"/>
      <c r="AE41" s="13"/>
      <c r="AF41" s="13"/>
      <c r="AG41" s="136"/>
      <c r="AH41" s="136"/>
      <c r="AI41" s="13"/>
      <c r="AJ41" s="13"/>
      <c r="AK41" s="13"/>
      <c r="AL41" s="13"/>
      <c r="AM41" s="13"/>
      <c r="AN41" s="13"/>
      <c r="AO41" s="136"/>
      <c r="AP41" s="136"/>
      <c r="AQ41" s="136"/>
      <c r="AR41" s="13"/>
      <c r="AS41" s="13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"/>
      <c r="BE41" s="13"/>
      <c r="BF41" s="136"/>
      <c r="BG41" s="136"/>
      <c r="BH41" s="136"/>
      <c r="BI41" s="136"/>
      <c r="BJ41" s="136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K41" s="96">
        <f t="shared" si="0"/>
        <v>0</v>
      </c>
      <c r="CL41" s="96">
        <f t="shared" si="1"/>
        <v>0</v>
      </c>
    </row>
    <row r="42" spans="1:90" s="153" customFormat="1">
      <c r="A42" s="13" t="s">
        <v>97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6"/>
      <c r="P42" s="136"/>
      <c r="Q42" s="13"/>
      <c r="R42" s="13"/>
      <c r="S42" s="13"/>
      <c r="T42" s="13"/>
      <c r="U42" s="136"/>
      <c r="V42" s="136"/>
      <c r="W42" s="13"/>
      <c r="X42" s="13"/>
      <c r="Y42" s="13"/>
      <c r="Z42" s="136"/>
      <c r="AA42" s="136"/>
      <c r="AB42" s="136"/>
      <c r="AC42" s="136"/>
      <c r="AD42" s="136"/>
      <c r="AE42" s="13"/>
      <c r="AF42" s="13"/>
      <c r="AG42" s="136"/>
      <c r="AH42" s="136"/>
      <c r="AI42" s="13"/>
      <c r="AJ42" s="13"/>
      <c r="AK42" s="13"/>
      <c r="AL42" s="13"/>
      <c r="AM42" s="13"/>
      <c r="AN42" s="13"/>
      <c r="AO42" s="136"/>
      <c r="AP42" s="136"/>
      <c r="AQ42" s="136"/>
      <c r="AR42" s="13"/>
      <c r="AS42" s="13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"/>
      <c r="BE42" s="13"/>
      <c r="BF42" s="136"/>
      <c r="BG42" s="136"/>
      <c r="BH42" s="136"/>
      <c r="BI42" s="136"/>
      <c r="BJ42" s="136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K42" s="96">
        <f t="shared" si="0"/>
        <v>0</v>
      </c>
      <c r="CL42" s="96">
        <f t="shared" si="1"/>
        <v>0</v>
      </c>
    </row>
    <row r="43" spans="1:90" s="153" customFormat="1">
      <c r="A43" s="13" t="s">
        <v>98</v>
      </c>
      <c r="B43" s="13"/>
      <c r="C43" s="13"/>
      <c r="D43" s="13"/>
      <c r="E43" s="13"/>
      <c r="F43" s="13"/>
      <c r="G43" s="13"/>
      <c r="H43" s="13"/>
      <c r="I43" s="13"/>
      <c r="J43" s="13">
        <v>2</v>
      </c>
      <c r="K43" s="13"/>
      <c r="L43" s="13"/>
      <c r="M43" s="13"/>
      <c r="N43" s="13"/>
      <c r="O43" s="136">
        <v>2</v>
      </c>
      <c r="P43" s="136"/>
      <c r="Q43" s="13"/>
      <c r="R43" s="13"/>
      <c r="S43" s="13"/>
      <c r="T43" s="13"/>
      <c r="U43" s="136"/>
      <c r="V43" s="136"/>
      <c r="W43" s="13"/>
      <c r="X43" s="13"/>
      <c r="Y43" s="13"/>
      <c r="Z43" s="136"/>
      <c r="AA43" s="136"/>
      <c r="AB43" s="136"/>
      <c r="AC43" s="136"/>
      <c r="AD43" s="136"/>
      <c r="AE43" s="13"/>
      <c r="AF43" s="13"/>
      <c r="AG43" s="136">
        <v>2</v>
      </c>
      <c r="AH43" s="136"/>
      <c r="AI43" s="13"/>
      <c r="AJ43" s="13"/>
      <c r="AK43" s="13"/>
      <c r="AL43" s="13"/>
      <c r="AM43" s="13"/>
      <c r="AN43" s="13"/>
      <c r="AO43" s="136"/>
      <c r="AP43" s="136"/>
      <c r="AQ43" s="136"/>
      <c r="AR43" s="13">
        <v>1</v>
      </c>
      <c r="AS43" s="13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"/>
      <c r="BE43" s="13"/>
      <c r="BF43" s="136"/>
      <c r="BG43" s="136"/>
      <c r="BH43" s="136"/>
      <c r="BI43" s="136"/>
      <c r="BJ43" s="136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K43" s="96">
        <f t="shared" si="0"/>
        <v>7</v>
      </c>
      <c r="CL43" s="96">
        <f t="shared" si="1"/>
        <v>0</v>
      </c>
    </row>
    <row r="44" spans="1:90" s="153" customFormat="1">
      <c r="A44" s="13" t="s">
        <v>215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6">
        <v>2</v>
      </c>
      <c r="P44" s="136"/>
      <c r="Q44" s="13"/>
      <c r="R44" s="13"/>
      <c r="S44" s="13"/>
      <c r="T44" s="13"/>
      <c r="U44" s="136"/>
      <c r="V44" s="136"/>
      <c r="W44" s="13"/>
      <c r="X44" s="13"/>
      <c r="Y44" s="13"/>
      <c r="Z44" s="136"/>
      <c r="AA44" s="136"/>
      <c r="AB44" s="136"/>
      <c r="AC44" s="136"/>
      <c r="AD44" s="136"/>
      <c r="AE44" s="13"/>
      <c r="AF44" s="13"/>
      <c r="AG44" s="136"/>
      <c r="AH44" s="136"/>
      <c r="AI44" s="13"/>
      <c r="AJ44" s="13"/>
      <c r="AK44" s="13"/>
      <c r="AL44" s="13"/>
      <c r="AM44" s="13"/>
      <c r="AN44" s="13"/>
      <c r="AO44" s="136"/>
      <c r="AP44" s="136"/>
      <c r="AQ44" s="136"/>
      <c r="AR44" s="13"/>
      <c r="AS44" s="13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"/>
      <c r="BE44" s="13"/>
      <c r="BF44" s="136"/>
      <c r="BG44" s="136"/>
      <c r="BH44" s="136"/>
      <c r="BI44" s="136"/>
      <c r="BJ44" s="136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K44" s="96">
        <f t="shared" si="0"/>
        <v>2</v>
      </c>
      <c r="CL44" s="96">
        <f t="shared" si="1"/>
        <v>0</v>
      </c>
    </row>
    <row r="45" spans="1:90" s="153" customFormat="1">
      <c r="A45" s="13" t="s">
        <v>99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6"/>
      <c r="P45" s="136"/>
      <c r="Q45" s="13"/>
      <c r="R45" s="13"/>
      <c r="S45" s="13"/>
      <c r="T45" s="13"/>
      <c r="U45" s="136"/>
      <c r="V45" s="136"/>
      <c r="W45" s="13"/>
      <c r="X45" s="13"/>
      <c r="Y45" s="13"/>
      <c r="Z45" s="136"/>
      <c r="AA45" s="136"/>
      <c r="AB45" s="136"/>
      <c r="AC45" s="136"/>
      <c r="AD45" s="136"/>
      <c r="AE45" s="13"/>
      <c r="AF45" s="13"/>
      <c r="AG45" s="136"/>
      <c r="AH45" s="136"/>
      <c r="AI45" s="13"/>
      <c r="AJ45" s="13"/>
      <c r="AK45" s="13"/>
      <c r="AL45" s="13"/>
      <c r="AM45" s="13"/>
      <c r="AN45" s="13"/>
      <c r="AO45" s="136"/>
      <c r="AP45" s="136"/>
      <c r="AQ45" s="136"/>
      <c r="AR45" s="13"/>
      <c r="AS45" s="13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"/>
      <c r="BE45" s="13"/>
      <c r="BF45" s="136"/>
      <c r="BG45" s="136"/>
      <c r="BH45" s="136"/>
      <c r="BI45" s="136"/>
      <c r="BJ45" s="136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K45" s="96">
        <f t="shared" si="0"/>
        <v>0</v>
      </c>
      <c r="CL45" s="96">
        <f t="shared" si="1"/>
        <v>0</v>
      </c>
    </row>
    <row r="46" spans="1:90" s="153" customFormat="1">
      <c r="A46" s="13" t="s">
        <v>100</v>
      </c>
      <c r="B46" s="13"/>
      <c r="C46" s="13"/>
      <c r="D46" s="13"/>
      <c r="E46" s="13"/>
      <c r="F46" s="13"/>
      <c r="G46" s="13"/>
      <c r="H46" s="13">
        <v>3</v>
      </c>
      <c r="I46" s="13"/>
      <c r="J46" s="13"/>
      <c r="K46" s="13"/>
      <c r="L46" s="13"/>
      <c r="M46" s="13"/>
      <c r="N46" s="13"/>
      <c r="O46" s="136"/>
      <c r="P46" s="136"/>
      <c r="Q46" s="13"/>
      <c r="R46" s="13"/>
      <c r="S46" s="13"/>
      <c r="T46" s="13"/>
      <c r="U46" s="136"/>
      <c r="V46" s="136"/>
      <c r="W46" s="13">
        <v>1</v>
      </c>
      <c r="X46" s="13"/>
      <c r="Y46" s="13"/>
      <c r="Z46" s="136"/>
      <c r="AA46" s="136"/>
      <c r="AB46" s="136"/>
      <c r="AC46" s="136">
        <v>1</v>
      </c>
      <c r="AD46" s="136"/>
      <c r="AE46" s="13"/>
      <c r="AF46" s="13"/>
      <c r="AG46" s="136"/>
      <c r="AH46" s="136"/>
      <c r="AI46" s="13"/>
      <c r="AJ46" s="13"/>
      <c r="AK46" s="13"/>
      <c r="AL46" s="13"/>
      <c r="AM46" s="13"/>
      <c r="AN46" s="13"/>
      <c r="AO46" s="136"/>
      <c r="AP46" s="136"/>
      <c r="AQ46" s="136"/>
      <c r="AR46" s="13"/>
      <c r="AS46" s="13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">
        <v>1</v>
      </c>
      <c r="BE46" s="13"/>
      <c r="BF46" s="136"/>
      <c r="BG46" s="136"/>
      <c r="BH46" s="136"/>
      <c r="BI46" s="136"/>
      <c r="BJ46" s="136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K46" s="96">
        <f t="shared" si="0"/>
        <v>6</v>
      </c>
      <c r="CL46" s="96">
        <f t="shared" si="1"/>
        <v>0</v>
      </c>
    </row>
    <row r="47" spans="1:90" s="153" customFormat="1">
      <c r="A47" s="13" t="s">
        <v>101</v>
      </c>
      <c r="B47" s="13"/>
      <c r="C47" s="13"/>
      <c r="D47" s="13"/>
      <c r="E47" s="13"/>
      <c r="F47" s="13"/>
      <c r="G47" s="13"/>
      <c r="H47" s="13"/>
      <c r="I47" s="13"/>
      <c r="J47" s="13">
        <v>1</v>
      </c>
      <c r="K47" s="13"/>
      <c r="L47" s="13"/>
      <c r="M47" s="13"/>
      <c r="N47" s="13"/>
      <c r="O47" s="136"/>
      <c r="P47" s="136"/>
      <c r="Q47" s="13"/>
      <c r="R47" s="13"/>
      <c r="S47" s="13"/>
      <c r="T47" s="13"/>
      <c r="U47" s="136"/>
      <c r="V47" s="136"/>
      <c r="W47" s="13"/>
      <c r="X47" s="13"/>
      <c r="Y47" s="13"/>
      <c r="Z47" s="136"/>
      <c r="AA47" s="136"/>
      <c r="AB47" s="136"/>
      <c r="AC47" s="136"/>
      <c r="AD47" s="136"/>
      <c r="AE47" s="13"/>
      <c r="AF47" s="13"/>
      <c r="AG47" s="136">
        <v>1</v>
      </c>
      <c r="AH47" s="136"/>
      <c r="AI47" s="13"/>
      <c r="AJ47" s="13"/>
      <c r="AK47" s="13"/>
      <c r="AL47" s="13"/>
      <c r="AM47" s="13"/>
      <c r="AN47" s="13"/>
      <c r="AO47" s="136"/>
      <c r="AP47" s="136"/>
      <c r="AQ47" s="136"/>
      <c r="AR47" s="13"/>
      <c r="AS47" s="13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"/>
      <c r="BE47" s="13"/>
      <c r="BF47" s="136"/>
      <c r="BG47" s="136"/>
      <c r="BH47" s="136"/>
      <c r="BI47" s="136"/>
      <c r="BJ47" s="136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>
        <v>1</v>
      </c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K47" s="96">
        <f t="shared" si="0"/>
        <v>3</v>
      </c>
      <c r="CL47" s="96">
        <f t="shared" si="1"/>
        <v>0</v>
      </c>
    </row>
    <row r="48" spans="1:90" s="153" customFormat="1">
      <c r="A48" s="13" t="s">
        <v>102</v>
      </c>
      <c r="B48" s="13"/>
      <c r="C48" s="13"/>
      <c r="D48" s="13"/>
      <c r="E48" s="13"/>
      <c r="F48" s="13"/>
      <c r="G48" s="13"/>
      <c r="H48" s="13">
        <v>3</v>
      </c>
      <c r="I48" s="13"/>
      <c r="J48" s="13"/>
      <c r="K48" s="13"/>
      <c r="L48" s="13"/>
      <c r="M48" s="13"/>
      <c r="N48" s="13"/>
      <c r="O48" s="136"/>
      <c r="P48" s="136"/>
      <c r="Q48" s="13"/>
      <c r="R48" s="13"/>
      <c r="S48" s="13"/>
      <c r="T48" s="13"/>
      <c r="U48" s="136"/>
      <c r="V48" s="136"/>
      <c r="W48" s="13"/>
      <c r="X48" s="13"/>
      <c r="Y48" s="13">
        <v>1</v>
      </c>
      <c r="Z48" s="136"/>
      <c r="AA48" s="136"/>
      <c r="AB48" s="136"/>
      <c r="AC48" s="136"/>
      <c r="AD48" s="136"/>
      <c r="AE48" s="13"/>
      <c r="AF48" s="13"/>
      <c r="AG48" s="136">
        <v>1</v>
      </c>
      <c r="AH48" s="136"/>
      <c r="AI48" s="13"/>
      <c r="AJ48" s="13"/>
      <c r="AK48" s="13"/>
      <c r="AL48" s="13"/>
      <c r="AM48" s="13"/>
      <c r="AN48" s="13"/>
      <c r="AO48" s="136"/>
      <c r="AP48" s="136"/>
      <c r="AQ48" s="136"/>
      <c r="AR48" s="13">
        <v>1</v>
      </c>
      <c r="AS48" s="13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"/>
      <c r="BE48" s="13"/>
      <c r="BF48" s="136"/>
      <c r="BG48" s="136"/>
      <c r="BH48" s="136"/>
      <c r="BI48" s="136"/>
      <c r="BJ48" s="136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K48" s="96">
        <f t="shared" si="0"/>
        <v>6</v>
      </c>
      <c r="CL48" s="96">
        <f t="shared" si="1"/>
        <v>0</v>
      </c>
    </row>
    <row r="49" spans="1:90" s="153" customFormat="1">
      <c r="A49" s="13" t="s">
        <v>103</v>
      </c>
      <c r="B49" s="13"/>
      <c r="C49" s="13"/>
      <c r="D49" s="13"/>
      <c r="E49" s="13"/>
      <c r="F49" s="13"/>
      <c r="G49" s="13"/>
      <c r="H49" s="13">
        <v>3</v>
      </c>
      <c r="I49" s="13"/>
      <c r="J49" s="13"/>
      <c r="K49" s="13"/>
      <c r="L49" s="13"/>
      <c r="M49" s="13"/>
      <c r="N49" s="13"/>
      <c r="O49" s="144">
        <v>1</v>
      </c>
      <c r="P49" s="144"/>
      <c r="Q49" s="146"/>
      <c r="R49" s="146"/>
      <c r="S49" s="146"/>
      <c r="T49" s="146"/>
      <c r="U49" s="144"/>
      <c r="V49" s="144"/>
      <c r="W49" s="146">
        <v>1</v>
      </c>
      <c r="X49" s="146"/>
      <c r="Y49" s="146"/>
      <c r="Z49" s="144"/>
      <c r="AA49" s="144"/>
      <c r="AB49" s="144"/>
      <c r="AC49" s="144"/>
      <c r="AD49" s="144"/>
      <c r="AE49" s="146"/>
      <c r="AF49" s="146"/>
      <c r="AG49" s="144">
        <v>1</v>
      </c>
      <c r="AH49" s="144"/>
      <c r="AI49" s="146"/>
      <c r="AJ49" s="146"/>
      <c r="AK49" s="146"/>
      <c r="AL49" s="146"/>
      <c r="AM49" s="146"/>
      <c r="AN49" s="146"/>
      <c r="AO49" s="144"/>
      <c r="AP49" s="144"/>
      <c r="AQ49" s="144"/>
      <c r="AR49" s="146">
        <v>1</v>
      </c>
      <c r="AS49" s="14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49"/>
      <c r="BE49" s="149"/>
      <c r="BF49" s="136"/>
      <c r="BG49" s="136"/>
      <c r="BH49" s="136"/>
      <c r="BI49" s="136"/>
      <c r="BJ49" s="136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K49" s="96">
        <f t="shared" si="0"/>
        <v>7</v>
      </c>
      <c r="CL49" s="96">
        <f t="shared" si="1"/>
        <v>0</v>
      </c>
    </row>
    <row r="50" spans="1:90" s="153" customFormat="1">
      <c r="A50" s="13" t="s">
        <v>216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6"/>
      <c r="P50" s="136"/>
      <c r="Q50" s="13"/>
      <c r="R50" s="13"/>
      <c r="S50" s="13"/>
      <c r="T50" s="13"/>
      <c r="U50" s="136"/>
      <c r="V50" s="136"/>
      <c r="W50" s="13"/>
      <c r="X50" s="13"/>
      <c r="Y50" s="13"/>
      <c r="Z50" s="136"/>
      <c r="AA50" s="136"/>
      <c r="AB50" s="136"/>
      <c r="AC50" s="136"/>
      <c r="AD50" s="136"/>
      <c r="AE50" s="13"/>
      <c r="AF50" s="13"/>
      <c r="AG50" s="136"/>
      <c r="AH50" s="136"/>
      <c r="AI50" s="13"/>
      <c r="AJ50" s="13"/>
      <c r="AK50" s="13"/>
      <c r="AL50" s="13"/>
      <c r="AM50" s="13"/>
      <c r="AN50" s="13"/>
      <c r="AO50" s="136"/>
      <c r="AP50" s="136"/>
      <c r="AQ50" s="136"/>
      <c r="AR50" s="13"/>
      <c r="AS50" s="13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"/>
      <c r="BE50" s="13"/>
      <c r="BF50" s="136"/>
      <c r="BG50" s="136"/>
      <c r="BH50" s="136"/>
      <c r="BI50" s="136"/>
      <c r="BJ50" s="136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K50" s="96">
        <f t="shared" si="0"/>
        <v>0</v>
      </c>
      <c r="CL50" s="96">
        <f t="shared" si="1"/>
        <v>0</v>
      </c>
    </row>
    <row r="51" spans="1:90" s="153" customFormat="1">
      <c r="A51" s="13" t="s">
        <v>104</v>
      </c>
      <c r="B51" s="13"/>
      <c r="C51" s="13"/>
      <c r="D51" s="13"/>
      <c r="E51" s="13"/>
      <c r="F51" s="13"/>
      <c r="G51" s="13"/>
      <c r="H51" s="13">
        <v>1</v>
      </c>
      <c r="I51" s="13"/>
      <c r="J51" s="13">
        <v>2</v>
      </c>
      <c r="K51" s="13"/>
      <c r="L51" s="13"/>
      <c r="M51" s="13"/>
      <c r="N51" s="13"/>
      <c r="O51" s="136"/>
      <c r="P51" s="136"/>
      <c r="Q51" s="13"/>
      <c r="R51" s="13"/>
      <c r="S51" s="13"/>
      <c r="T51" s="13"/>
      <c r="U51" s="136"/>
      <c r="V51" s="136"/>
      <c r="W51" s="13"/>
      <c r="X51" s="13"/>
      <c r="Y51" s="13">
        <v>1</v>
      </c>
      <c r="Z51" s="136"/>
      <c r="AA51" s="136"/>
      <c r="AB51" s="136"/>
      <c r="AC51" s="136"/>
      <c r="AD51" s="136"/>
      <c r="AE51" s="13"/>
      <c r="AF51" s="13"/>
      <c r="AG51" s="136">
        <v>1</v>
      </c>
      <c r="AH51" s="136"/>
      <c r="AI51" s="13"/>
      <c r="AJ51" s="13"/>
      <c r="AK51" s="13"/>
      <c r="AL51" s="13"/>
      <c r="AM51" s="13"/>
      <c r="AN51" s="13"/>
      <c r="AO51" s="136"/>
      <c r="AP51" s="136"/>
      <c r="AQ51" s="136"/>
      <c r="AR51" s="13"/>
      <c r="AS51" s="13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"/>
      <c r="BE51" s="13"/>
      <c r="BF51" s="136"/>
      <c r="BG51" s="136"/>
      <c r="BH51" s="136"/>
      <c r="BI51" s="136"/>
      <c r="BJ51" s="136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>
        <v>1</v>
      </c>
      <c r="CC51" s="13"/>
      <c r="CD51" s="13"/>
      <c r="CE51" s="13"/>
      <c r="CF51" s="13"/>
      <c r="CG51" s="13"/>
      <c r="CH51" s="13"/>
      <c r="CI51" s="13"/>
      <c r="CK51" s="96">
        <f t="shared" si="0"/>
        <v>6</v>
      </c>
      <c r="CL51" s="96">
        <f t="shared" si="1"/>
        <v>0</v>
      </c>
    </row>
    <row r="52" spans="1:90" s="153" customFormat="1">
      <c r="A52" s="13" t="s">
        <v>105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6"/>
      <c r="P52" s="136"/>
      <c r="Q52" s="13"/>
      <c r="R52" s="13"/>
      <c r="S52" s="13"/>
      <c r="T52" s="13"/>
      <c r="U52" s="136"/>
      <c r="V52" s="136"/>
      <c r="W52" s="13"/>
      <c r="X52" s="13"/>
      <c r="Y52" s="13"/>
      <c r="Z52" s="136"/>
      <c r="AA52" s="136"/>
      <c r="AB52" s="136"/>
      <c r="AC52" s="136"/>
      <c r="AD52" s="136"/>
      <c r="AE52" s="13"/>
      <c r="AF52" s="13"/>
      <c r="AG52" s="136"/>
      <c r="AH52" s="136"/>
      <c r="AI52" s="13"/>
      <c r="AJ52" s="13"/>
      <c r="AK52" s="13"/>
      <c r="AL52" s="13"/>
      <c r="AM52" s="13"/>
      <c r="AN52" s="13"/>
      <c r="AO52" s="136"/>
      <c r="AP52" s="136"/>
      <c r="AQ52" s="136"/>
      <c r="AR52" s="13"/>
      <c r="AS52" s="13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"/>
      <c r="BE52" s="13"/>
      <c r="BF52" s="136"/>
      <c r="BG52" s="136"/>
      <c r="BH52" s="136"/>
      <c r="BI52" s="136"/>
      <c r="BJ52" s="136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K52" s="96">
        <f t="shared" si="0"/>
        <v>0</v>
      </c>
      <c r="CL52" s="96">
        <f t="shared" si="1"/>
        <v>0</v>
      </c>
    </row>
    <row r="53" spans="1:90" s="153" customFormat="1">
      <c r="A53" s="13" t="s">
        <v>106</v>
      </c>
      <c r="B53" s="13"/>
      <c r="C53" s="13"/>
      <c r="D53" s="13"/>
      <c r="E53" s="13"/>
      <c r="F53" s="13"/>
      <c r="G53" s="13"/>
      <c r="H53" s="13">
        <v>1</v>
      </c>
      <c r="I53" s="13"/>
      <c r="J53" s="13"/>
      <c r="K53" s="13"/>
      <c r="L53" s="13"/>
      <c r="M53" s="13"/>
      <c r="N53" s="13"/>
      <c r="O53" s="136"/>
      <c r="P53" s="136"/>
      <c r="Q53" s="13"/>
      <c r="R53" s="13"/>
      <c r="S53" s="13"/>
      <c r="T53" s="13"/>
      <c r="U53" s="136"/>
      <c r="V53" s="136"/>
      <c r="W53" s="13"/>
      <c r="X53" s="13"/>
      <c r="Y53" s="13"/>
      <c r="Z53" s="136"/>
      <c r="AA53" s="136"/>
      <c r="AB53" s="136"/>
      <c r="AC53" s="136"/>
      <c r="AD53" s="136"/>
      <c r="AE53" s="13"/>
      <c r="AF53" s="13"/>
      <c r="AG53" s="136"/>
      <c r="AH53" s="136"/>
      <c r="AI53" s="13"/>
      <c r="AJ53" s="13"/>
      <c r="AK53" s="13"/>
      <c r="AL53" s="13"/>
      <c r="AM53" s="13"/>
      <c r="AN53" s="13"/>
      <c r="AO53" s="136"/>
      <c r="AP53" s="136"/>
      <c r="AQ53" s="136"/>
      <c r="AR53" s="13"/>
      <c r="AS53" s="13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"/>
      <c r="BE53" s="13"/>
      <c r="BF53" s="136"/>
      <c r="BG53" s="136"/>
      <c r="BH53" s="136"/>
      <c r="BI53" s="136"/>
      <c r="BJ53" s="136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K53" s="96">
        <f t="shared" si="0"/>
        <v>1</v>
      </c>
      <c r="CL53" s="96">
        <f t="shared" si="1"/>
        <v>0</v>
      </c>
    </row>
    <row r="54" spans="1:90" s="153" customFormat="1">
      <c r="A54" s="13" t="s">
        <v>107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6"/>
      <c r="P54" s="136"/>
      <c r="Q54" s="13"/>
      <c r="R54" s="13"/>
      <c r="S54" s="13"/>
      <c r="T54" s="13"/>
      <c r="U54" s="136"/>
      <c r="V54" s="136"/>
      <c r="W54" s="13"/>
      <c r="X54" s="13"/>
      <c r="Y54" s="13">
        <v>1</v>
      </c>
      <c r="Z54" s="136"/>
      <c r="AA54" s="136"/>
      <c r="AB54" s="136"/>
      <c r="AC54" s="136"/>
      <c r="AD54" s="136"/>
      <c r="AE54" s="13"/>
      <c r="AF54" s="13"/>
      <c r="AG54" s="136"/>
      <c r="AH54" s="136"/>
      <c r="AI54" s="13"/>
      <c r="AJ54" s="13"/>
      <c r="AK54" s="13"/>
      <c r="AL54" s="13"/>
      <c r="AM54" s="13"/>
      <c r="AN54" s="13"/>
      <c r="AO54" s="136"/>
      <c r="AP54" s="136"/>
      <c r="AQ54" s="136"/>
      <c r="AR54" s="13"/>
      <c r="AS54" s="13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"/>
      <c r="BE54" s="13"/>
      <c r="BF54" s="136"/>
      <c r="BG54" s="136"/>
      <c r="BH54" s="136"/>
      <c r="BI54" s="136"/>
      <c r="BJ54" s="136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K54" s="96">
        <f t="shared" si="0"/>
        <v>1</v>
      </c>
      <c r="CL54" s="96">
        <f t="shared" si="1"/>
        <v>0</v>
      </c>
    </row>
    <row r="55" spans="1:90" s="153" customFormat="1">
      <c r="A55" s="13" t="s">
        <v>108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6"/>
      <c r="P55" s="136"/>
      <c r="Q55" s="13"/>
      <c r="R55" s="13"/>
      <c r="S55" s="13"/>
      <c r="T55" s="13"/>
      <c r="U55" s="136"/>
      <c r="V55" s="136"/>
      <c r="W55" s="13"/>
      <c r="X55" s="13"/>
      <c r="Y55" s="13"/>
      <c r="Z55" s="136"/>
      <c r="AA55" s="136"/>
      <c r="AB55" s="136"/>
      <c r="AC55" s="136"/>
      <c r="AD55" s="136"/>
      <c r="AE55" s="13"/>
      <c r="AF55" s="13"/>
      <c r="AG55" s="136"/>
      <c r="AH55" s="136"/>
      <c r="AI55" s="13"/>
      <c r="AJ55" s="13"/>
      <c r="AK55" s="13"/>
      <c r="AL55" s="13"/>
      <c r="AM55" s="13"/>
      <c r="AN55" s="13"/>
      <c r="AO55" s="136"/>
      <c r="AP55" s="136"/>
      <c r="AQ55" s="136"/>
      <c r="AR55" s="13"/>
      <c r="AS55" s="13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"/>
      <c r="BE55" s="13"/>
      <c r="BF55" s="136"/>
      <c r="BG55" s="136"/>
      <c r="BH55" s="136"/>
      <c r="BI55" s="136"/>
      <c r="BJ55" s="136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K55" s="96">
        <f t="shared" si="0"/>
        <v>0</v>
      </c>
      <c r="CL55" s="96">
        <f t="shared" si="1"/>
        <v>0</v>
      </c>
    </row>
    <row r="56" spans="1:90" s="153" customFormat="1">
      <c r="A56" s="13" t="s">
        <v>109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6">
        <v>1</v>
      </c>
      <c r="P56" s="136"/>
      <c r="Q56" s="13"/>
      <c r="R56" s="13"/>
      <c r="S56" s="13"/>
      <c r="T56" s="13"/>
      <c r="U56" s="136"/>
      <c r="V56" s="136"/>
      <c r="W56" s="13"/>
      <c r="X56" s="13"/>
      <c r="Y56" s="13"/>
      <c r="Z56" s="136"/>
      <c r="AA56" s="136"/>
      <c r="AB56" s="136"/>
      <c r="AC56" s="136"/>
      <c r="AD56" s="136"/>
      <c r="AE56" s="13"/>
      <c r="AF56" s="13"/>
      <c r="AG56" s="136"/>
      <c r="AH56" s="136"/>
      <c r="AI56" s="13"/>
      <c r="AJ56" s="13"/>
      <c r="AK56" s="13"/>
      <c r="AL56" s="13"/>
      <c r="AM56" s="13"/>
      <c r="AN56" s="13"/>
      <c r="AO56" s="136"/>
      <c r="AP56" s="136"/>
      <c r="AQ56" s="136"/>
      <c r="AR56" s="13">
        <v>1</v>
      </c>
      <c r="AS56" s="13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"/>
      <c r="BE56" s="13"/>
      <c r="BF56" s="136"/>
      <c r="BG56" s="136"/>
      <c r="BH56" s="136"/>
      <c r="BI56" s="136"/>
      <c r="BJ56" s="136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K56" s="96">
        <f t="shared" si="0"/>
        <v>2</v>
      </c>
      <c r="CL56" s="96">
        <f t="shared" si="1"/>
        <v>0</v>
      </c>
    </row>
    <row r="57" spans="1:90" s="153" customFormat="1">
      <c r="A57" s="13" t="s">
        <v>110</v>
      </c>
      <c r="B57" s="13"/>
      <c r="C57" s="13"/>
      <c r="D57" s="13"/>
      <c r="E57" s="13"/>
      <c r="F57" s="13"/>
      <c r="G57" s="13"/>
      <c r="H57" s="13">
        <v>2</v>
      </c>
      <c r="I57" s="13"/>
      <c r="J57" s="13"/>
      <c r="K57" s="13"/>
      <c r="L57" s="13"/>
      <c r="M57" s="13"/>
      <c r="N57" s="13"/>
      <c r="O57" s="136"/>
      <c r="P57" s="136"/>
      <c r="Q57" s="13"/>
      <c r="R57" s="13"/>
      <c r="S57" s="13"/>
      <c r="T57" s="13"/>
      <c r="U57" s="136"/>
      <c r="V57" s="136"/>
      <c r="W57" s="13"/>
      <c r="X57" s="13"/>
      <c r="Y57" s="13"/>
      <c r="Z57" s="136"/>
      <c r="AA57" s="136"/>
      <c r="AB57" s="136"/>
      <c r="AC57" s="136"/>
      <c r="AD57" s="136"/>
      <c r="AE57" s="13"/>
      <c r="AF57" s="13"/>
      <c r="AG57" s="136">
        <v>3</v>
      </c>
      <c r="AH57" s="136"/>
      <c r="AI57" s="13"/>
      <c r="AJ57" s="13"/>
      <c r="AK57" s="13"/>
      <c r="AL57" s="13"/>
      <c r="AM57" s="13"/>
      <c r="AN57" s="13"/>
      <c r="AO57" s="136"/>
      <c r="AP57" s="136"/>
      <c r="AQ57" s="136"/>
      <c r="AR57" s="13">
        <v>1</v>
      </c>
      <c r="AS57" s="13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"/>
      <c r="BE57" s="13"/>
      <c r="BF57" s="136"/>
      <c r="BG57" s="136"/>
      <c r="BH57" s="136"/>
      <c r="BI57" s="136"/>
      <c r="BJ57" s="136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>
        <v>1</v>
      </c>
      <c r="CC57" s="13"/>
      <c r="CD57" s="13">
        <v>1</v>
      </c>
      <c r="CE57" s="13"/>
      <c r="CF57" s="13"/>
      <c r="CG57" s="13"/>
      <c r="CH57" s="13">
        <v>1</v>
      </c>
      <c r="CI57" s="13"/>
      <c r="CK57" s="96">
        <f t="shared" si="0"/>
        <v>8</v>
      </c>
      <c r="CL57" s="96">
        <f t="shared" si="1"/>
        <v>0</v>
      </c>
    </row>
    <row r="58" spans="1:90" s="153" customFormat="1">
      <c r="A58" s="13" t="s">
        <v>111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6"/>
      <c r="P58" s="136"/>
      <c r="Q58" s="13"/>
      <c r="R58" s="13"/>
      <c r="S58" s="13"/>
      <c r="T58" s="13"/>
      <c r="U58" s="136"/>
      <c r="V58" s="136"/>
      <c r="W58" s="13"/>
      <c r="X58" s="13"/>
      <c r="Y58" s="13"/>
      <c r="Z58" s="136"/>
      <c r="AA58" s="136"/>
      <c r="AB58" s="136"/>
      <c r="AC58" s="136"/>
      <c r="AD58" s="136"/>
      <c r="AE58" s="13"/>
      <c r="AF58" s="13"/>
      <c r="AG58" s="136"/>
      <c r="AH58" s="136"/>
      <c r="AI58" s="13"/>
      <c r="AJ58" s="13"/>
      <c r="AK58" s="13"/>
      <c r="AL58" s="13"/>
      <c r="AM58" s="13"/>
      <c r="AN58" s="13"/>
      <c r="AO58" s="136"/>
      <c r="AP58" s="136"/>
      <c r="AQ58" s="136"/>
      <c r="AR58" s="13"/>
      <c r="AS58" s="13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"/>
      <c r="BE58" s="13"/>
      <c r="BF58" s="136"/>
      <c r="BG58" s="136"/>
      <c r="BH58" s="136"/>
      <c r="BI58" s="136"/>
      <c r="BJ58" s="136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K58" s="96">
        <f t="shared" si="0"/>
        <v>0</v>
      </c>
      <c r="CL58" s="96">
        <f t="shared" si="1"/>
        <v>0</v>
      </c>
    </row>
    <row r="59" spans="1:90" s="153" customFormat="1" ht="18" customHeight="1">
      <c r="A59" s="13" t="s">
        <v>112</v>
      </c>
      <c r="B59" s="13"/>
      <c r="C59" s="13"/>
      <c r="D59" s="13"/>
      <c r="E59" s="13"/>
      <c r="F59" s="13"/>
      <c r="G59" s="13"/>
      <c r="H59" s="13">
        <v>1</v>
      </c>
      <c r="I59" s="13"/>
      <c r="J59" s="13"/>
      <c r="K59" s="13"/>
      <c r="L59" s="13"/>
      <c r="M59" s="13"/>
      <c r="N59" s="13"/>
      <c r="O59" s="144"/>
      <c r="P59" s="144"/>
      <c r="Q59" s="146"/>
      <c r="R59" s="146"/>
      <c r="S59" s="146"/>
      <c r="T59" s="146"/>
      <c r="U59" s="144"/>
      <c r="V59" s="144"/>
      <c r="W59" s="13"/>
      <c r="X59" s="146"/>
      <c r="Y59" s="146"/>
      <c r="Z59" s="144"/>
      <c r="AA59" s="144"/>
      <c r="AB59" s="144"/>
      <c r="AC59" s="144"/>
      <c r="AD59" s="144"/>
      <c r="AE59" s="146"/>
      <c r="AF59" s="146"/>
      <c r="AG59" s="144">
        <v>1</v>
      </c>
      <c r="AH59" s="144"/>
      <c r="AI59" s="146"/>
      <c r="AJ59" s="146"/>
      <c r="AK59" s="146"/>
      <c r="AL59" s="146"/>
      <c r="AM59" s="146">
        <v>1</v>
      </c>
      <c r="AN59" s="146"/>
      <c r="AO59" s="144"/>
      <c r="AP59" s="144"/>
      <c r="AQ59" s="144"/>
      <c r="AR59" s="146"/>
      <c r="AS59" s="14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49"/>
      <c r="BE59" s="149"/>
      <c r="BF59" s="136"/>
      <c r="BG59" s="136"/>
      <c r="BH59" s="136"/>
      <c r="BI59" s="136"/>
      <c r="BJ59" s="136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K59" s="96">
        <f t="shared" si="0"/>
        <v>3</v>
      </c>
      <c r="CL59" s="96">
        <f t="shared" si="1"/>
        <v>0</v>
      </c>
    </row>
    <row r="60" spans="1:90" s="153" customFormat="1">
      <c r="A60" s="13" t="s">
        <v>113</v>
      </c>
      <c r="B60" s="13"/>
      <c r="C60" s="13"/>
      <c r="D60" s="13"/>
      <c r="E60" s="13"/>
      <c r="F60" s="13"/>
      <c r="G60" s="13"/>
      <c r="H60" s="13">
        <v>1</v>
      </c>
      <c r="I60" s="13"/>
      <c r="J60" s="13"/>
      <c r="K60" s="13"/>
      <c r="L60" s="13"/>
      <c r="M60" s="13"/>
      <c r="N60" s="13"/>
      <c r="O60" s="136"/>
      <c r="P60" s="136"/>
      <c r="Q60" s="13"/>
      <c r="R60" s="13"/>
      <c r="S60" s="13"/>
      <c r="T60" s="13"/>
      <c r="U60" s="136"/>
      <c r="V60" s="136"/>
      <c r="W60" s="13"/>
      <c r="X60" s="13"/>
      <c r="Y60" s="13"/>
      <c r="Z60" s="136"/>
      <c r="AA60" s="136"/>
      <c r="AB60" s="136"/>
      <c r="AC60" s="136"/>
      <c r="AD60" s="136"/>
      <c r="AE60" s="13"/>
      <c r="AF60" s="13"/>
      <c r="AG60" s="136"/>
      <c r="AH60" s="136"/>
      <c r="AI60" s="13"/>
      <c r="AJ60" s="13"/>
      <c r="AK60" s="13"/>
      <c r="AL60" s="13"/>
      <c r="AM60" s="13"/>
      <c r="AN60" s="13"/>
      <c r="AO60" s="136"/>
      <c r="AP60" s="136"/>
      <c r="AQ60" s="136"/>
      <c r="AR60" s="13"/>
      <c r="AS60" s="13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"/>
      <c r="BE60" s="13"/>
      <c r="BF60" s="136"/>
      <c r="BG60" s="136"/>
      <c r="BH60" s="136"/>
      <c r="BI60" s="136"/>
      <c r="BJ60" s="136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K60" s="96">
        <f t="shared" si="0"/>
        <v>1</v>
      </c>
      <c r="CL60" s="96">
        <f t="shared" si="1"/>
        <v>0</v>
      </c>
    </row>
    <row r="61" spans="1:90" s="153" customFormat="1">
      <c r="A61" s="13" t="s">
        <v>115</v>
      </c>
      <c r="B61" s="13"/>
      <c r="C61" s="96"/>
      <c r="D61" s="96"/>
      <c r="E61" s="96"/>
      <c r="F61" s="96"/>
      <c r="G61" s="96"/>
      <c r="H61" s="96">
        <v>1</v>
      </c>
      <c r="I61" s="96"/>
      <c r="J61" s="96"/>
      <c r="K61" s="96"/>
      <c r="L61" s="96"/>
      <c r="M61" s="96"/>
      <c r="N61" s="96"/>
      <c r="O61" s="151">
        <v>1</v>
      </c>
      <c r="P61" s="151"/>
      <c r="Q61" s="96"/>
      <c r="R61" s="96"/>
      <c r="S61" s="96"/>
      <c r="T61" s="96"/>
      <c r="U61" s="151"/>
      <c r="V61" s="151"/>
      <c r="W61" s="96"/>
      <c r="X61" s="96"/>
      <c r="Y61" s="96"/>
      <c r="Z61" s="151"/>
      <c r="AA61" s="151"/>
      <c r="AB61" s="151"/>
      <c r="AC61" s="151"/>
      <c r="AD61" s="151"/>
      <c r="AE61" s="96"/>
      <c r="AF61" s="96"/>
      <c r="AG61" s="151">
        <v>1</v>
      </c>
      <c r="AH61" s="151"/>
      <c r="AI61" s="96"/>
      <c r="AJ61" s="96"/>
      <c r="AK61" s="96"/>
      <c r="AL61" s="96"/>
      <c r="AM61" s="96"/>
      <c r="AN61" s="96"/>
      <c r="AO61" s="151"/>
      <c r="AP61" s="151"/>
      <c r="AQ61" s="151"/>
      <c r="AR61" s="96"/>
      <c r="AS61" s="96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96"/>
      <c r="BE61" s="96"/>
      <c r="BF61" s="151"/>
      <c r="BG61" s="151"/>
      <c r="BH61" s="151"/>
      <c r="BI61" s="151"/>
      <c r="BJ61" s="136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K61" s="96">
        <f t="shared" si="0"/>
        <v>3</v>
      </c>
      <c r="CL61" s="96">
        <f t="shared" si="1"/>
        <v>0</v>
      </c>
    </row>
    <row r="62" spans="1:90" s="153" customFormat="1">
      <c r="A62" s="13" t="s">
        <v>159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6">
        <v>1</v>
      </c>
      <c r="P62" s="136"/>
      <c r="Q62" s="13"/>
      <c r="R62" s="13"/>
      <c r="S62" s="13"/>
      <c r="T62" s="13"/>
      <c r="U62" s="136"/>
      <c r="V62" s="136"/>
      <c r="W62" s="13"/>
      <c r="X62" s="13"/>
      <c r="Y62" s="13"/>
      <c r="Z62" s="136"/>
      <c r="AA62" s="136"/>
      <c r="AB62" s="136"/>
      <c r="AC62" s="136"/>
      <c r="AD62" s="136"/>
      <c r="AE62" s="13"/>
      <c r="AF62" s="13"/>
      <c r="AG62" s="136"/>
      <c r="AH62" s="136"/>
      <c r="AI62" s="13"/>
      <c r="AJ62" s="13"/>
      <c r="AK62" s="13"/>
      <c r="AL62" s="13"/>
      <c r="AM62" s="13"/>
      <c r="AN62" s="13"/>
      <c r="AO62" s="136"/>
      <c r="AP62" s="136"/>
      <c r="AQ62" s="136"/>
      <c r="AR62" s="13"/>
      <c r="AS62" s="13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"/>
      <c r="BE62" s="13"/>
      <c r="BF62" s="136"/>
      <c r="BG62" s="136"/>
      <c r="BH62" s="136"/>
      <c r="BI62" s="136"/>
      <c r="BJ62" s="136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K62" s="96">
        <f t="shared" si="0"/>
        <v>1</v>
      </c>
      <c r="CL62" s="96">
        <f t="shared" si="1"/>
        <v>0</v>
      </c>
    </row>
    <row r="63" spans="1:90" s="153" customFormat="1">
      <c r="A63" s="13" t="s">
        <v>114</v>
      </c>
      <c r="B63" s="13"/>
      <c r="C63" s="13"/>
      <c r="D63" s="13"/>
      <c r="E63" s="13"/>
      <c r="F63" s="13"/>
      <c r="G63" s="13"/>
      <c r="H63" s="13">
        <v>1</v>
      </c>
      <c r="I63" s="13"/>
      <c r="J63" s="13"/>
      <c r="K63" s="13"/>
      <c r="L63" s="13"/>
      <c r="M63" s="13"/>
      <c r="N63" s="13"/>
      <c r="O63" s="136">
        <v>1</v>
      </c>
      <c r="P63" s="136"/>
      <c r="Q63" s="13"/>
      <c r="R63" s="13"/>
      <c r="S63" s="13"/>
      <c r="T63" s="13"/>
      <c r="U63" s="136"/>
      <c r="V63" s="136"/>
      <c r="W63" s="13"/>
      <c r="X63" s="13"/>
      <c r="Y63" s="13"/>
      <c r="Z63" s="136"/>
      <c r="AA63" s="136"/>
      <c r="AB63" s="136"/>
      <c r="AC63" s="136"/>
      <c r="AD63" s="136"/>
      <c r="AE63" s="13"/>
      <c r="AF63" s="13"/>
      <c r="AG63" s="136">
        <v>3</v>
      </c>
      <c r="AH63" s="136"/>
      <c r="AI63" s="13"/>
      <c r="AJ63" s="13"/>
      <c r="AK63" s="13"/>
      <c r="AL63" s="13"/>
      <c r="AM63" s="13"/>
      <c r="AN63" s="13"/>
      <c r="AO63" s="136"/>
      <c r="AP63" s="136"/>
      <c r="AQ63" s="136"/>
      <c r="AR63" s="13">
        <v>1</v>
      </c>
      <c r="AS63" s="13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"/>
      <c r="BE63" s="13"/>
      <c r="BF63" s="136"/>
      <c r="BG63" s="136"/>
      <c r="BH63" s="136"/>
      <c r="BI63" s="136"/>
      <c r="BJ63" s="136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>
        <v>1</v>
      </c>
      <c r="BW63" s="13"/>
      <c r="BX63" s="13"/>
      <c r="BY63" s="13"/>
      <c r="BZ63" s="13"/>
      <c r="CA63" s="13"/>
      <c r="CB63" s="13">
        <v>1</v>
      </c>
      <c r="CC63" s="13"/>
      <c r="CD63" s="13"/>
      <c r="CE63" s="13"/>
      <c r="CF63" s="13"/>
      <c r="CG63" s="13"/>
      <c r="CH63" s="13"/>
      <c r="CI63" s="13"/>
      <c r="CK63" s="96">
        <f t="shared" si="0"/>
        <v>8</v>
      </c>
      <c r="CL63" s="96">
        <f t="shared" si="1"/>
        <v>0</v>
      </c>
    </row>
    <row r="64" spans="1:90" s="153" customFormat="1">
      <c r="A64" s="13" t="s">
        <v>116</v>
      </c>
      <c r="B64" s="13"/>
      <c r="H64" s="153">
        <v>3</v>
      </c>
      <c r="J64" s="153">
        <v>2</v>
      </c>
      <c r="O64" s="154"/>
      <c r="P64" s="154"/>
      <c r="U64" s="154"/>
      <c r="V64" s="154"/>
      <c r="Z64" s="154"/>
      <c r="AA64" s="154"/>
      <c r="AB64" s="154"/>
      <c r="AC64" s="154"/>
      <c r="AD64" s="154"/>
      <c r="AG64" s="154">
        <v>2</v>
      </c>
      <c r="AH64" s="154"/>
      <c r="AI64" s="13"/>
      <c r="AJ64" s="13"/>
      <c r="AK64" s="13"/>
      <c r="AL64" s="13"/>
      <c r="AM64" s="13"/>
      <c r="AN64" s="13"/>
      <c r="AO64" s="136"/>
      <c r="AP64" s="136"/>
      <c r="AQ64" s="136"/>
      <c r="AR64" s="13">
        <v>1</v>
      </c>
      <c r="AS64" s="13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"/>
      <c r="BE64" s="13"/>
      <c r="BF64" s="136"/>
      <c r="BG64" s="136"/>
      <c r="BH64" s="136"/>
      <c r="BI64" s="136"/>
      <c r="BJ64" s="136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K64" s="96">
        <f t="shared" si="0"/>
        <v>8</v>
      </c>
      <c r="CL64" s="96">
        <f t="shared" si="1"/>
        <v>0</v>
      </c>
    </row>
    <row r="65" spans="1:90" s="153" customFormat="1">
      <c r="A65" s="13" t="s">
        <v>117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6"/>
      <c r="P65" s="136"/>
      <c r="Q65" s="13"/>
      <c r="R65" s="13"/>
      <c r="S65" s="13"/>
      <c r="T65" s="13"/>
      <c r="U65" s="136"/>
      <c r="V65" s="136"/>
      <c r="W65" s="13"/>
      <c r="X65" s="13"/>
      <c r="Y65" s="13"/>
      <c r="Z65" s="136"/>
      <c r="AA65" s="136"/>
      <c r="AB65" s="136"/>
      <c r="AC65" s="136"/>
      <c r="AD65" s="136"/>
      <c r="AE65" s="13"/>
      <c r="AF65" s="13"/>
      <c r="AG65" s="136"/>
      <c r="AH65" s="136"/>
      <c r="AI65" s="13"/>
      <c r="AJ65" s="13"/>
      <c r="AK65" s="13"/>
      <c r="AL65" s="13"/>
      <c r="AM65" s="13"/>
      <c r="AN65" s="13"/>
      <c r="AO65" s="136"/>
      <c r="AP65" s="136"/>
      <c r="AQ65" s="136"/>
      <c r="AR65" s="13"/>
      <c r="AS65" s="13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"/>
      <c r="BE65" s="13"/>
      <c r="BF65" s="136"/>
      <c r="BG65" s="136"/>
      <c r="BH65" s="136"/>
      <c r="BI65" s="136"/>
      <c r="BJ65" s="136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K65" s="96">
        <f t="shared" si="0"/>
        <v>0</v>
      </c>
      <c r="CL65" s="96">
        <f t="shared" si="1"/>
        <v>0</v>
      </c>
    </row>
    <row r="66" spans="1:90" s="153" customFormat="1">
      <c r="A66" s="155" t="s">
        <v>118</v>
      </c>
      <c r="B66" s="155"/>
      <c r="C66" s="155"/>
      <c r="D66" s="155"/>
      <c r="E66" s="155"/>
      <c r="F66" s="155"/>
      <c r="G66" s="155"/>
      <c r="H66" s="155">
        <v>3</v>
      </c>
      <c r="I66" s="155"/>
      <c r="J66" s="155"/>
      <c r="K66" s="155"/>
      <c r="L66" s="155"/>
      <c r="M66" s="155"/>
      <c r="N66" s="155"/>
      <c r="O66" s="159"/>
      <c r="P66" s="159"/>
      <c r="Q66" s="155"/>
      <c r="R66" s="155"/>
      <c r="S66" s="155"/>
      <c r="T66" s="155"/>
      <c r="U66" s="159"/>
      <c r="V66" s="159"/>
      <c r="W66" s="155"/>
      <c r="X66" s="155"/>
      <c r="Y66" s="155"/>
      <c r="Z66" s="159"/>
      <c r="AA66" s="159"/>
      <c r="AB66" s="159"/>
      <c r="AC66" s="159"/>
      <c r="AD66" s="159"/>
      <c r="AE66" s="155"/>
      <c r="AF66" s="155"/>
      <c r="AG66" s="159"/>
      <c r="AH66" s="159"/>
      <c r="AI66" s="155"/>
      <c r="AJ66" s="155"/>
      <c r="AK66" s="155"/>
      <c r="AL66" s="155"/>
      <c r="AM66" s="155"/>
      <c r="AN66" s="155"/>
      <c r="AO66" s="159"/>
      <c r="AP66" s="159"/>
      <c r="AQ66" s="159"/>
      <c r="AR66" s="155"/>
      <c r="AS66" s="155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5"/>
      <c r="BE66" s="155"/>
      <c r="BF66" s="159"/>
      <c r="BG66" s="159"/>
      <c r="BH66" s="159"/>
      <c r="BI66" s="159"/>
      <c r="BJ66" s="159"/>
      <c r="BK66" s="155"/>
      <c r="BL66" s="155"/>
      <c r="BM66" s="155"/>
      <c r="BN66" s="155"/>
      <c r="BO66" s="155"/>
      <c r="BP66" s="155"/>
      <c r="BQ66" s="155"/>
      <c r="BR66" s="155"/>
      <c r="BS66" s="155"/>
      <c r="BT66" s="155"/>
      <c r="BU66" s="155"/>
      <c r="BV66" s="155"/>
      <c r="BW66" s="155"/>
      <c r="BX66" s="155">
        <v>1</v>
      </c>
      <c r="BY66" s="155"/>
      <c r="BZ66" s="155"/>
      <c r="CA66" s="155"/>
      <c r="CB66" s="155"/>
      <c r="CC66" s="155"/>
      <c r="CD66" s="155"/>
      <c r="CE66" s="155"/>
      <c r="CF66" s="155"/>
      <c r="CG66" s="155"/>
      <c r="CH66" s="155"/>
      <c r="CI66" s="155"/>
      <c r="CK66" s="96">
        <f t="shared" si="0"/>
        <v>4</v>
      </c>
      <c r="CL66" s="96">
        <f t="shared" si="1"/>
        <v>0</v>
      </c>
    </row>
    <row r="67" spans="1:90" s="153" customFormat="1">
      <c r="A67" s="13" t="s">
        <v>119</v>
      </c>
      <c r="B67" s="13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151"/>
      <c r="P67" s="151"/>
      <c r="Q67" s="96"/>
      <c r="R67" s="96"/>
      <c r="S67" s="96"/>
      <c r="T67" s="96"/>
      <c r="U67" s="151"/>
      <c r="V67" s="151"/>
      <c r="W67" s="96"/>
      <c r="X67" s="96"/>
      <c r="Y67" s="96"/>
      <c r="Z67" s="151"/>
      <c r="AA67" s="151"/>
      <c r="AB67" s="151"/>
      <c r="AC67" s="151">
        <v>1</v>
      </c>
      <c r="AD67" s="151"/>
      <c r="AE67" s="96"/>
      <c r="AF67" s="96"/>
      <c r="AG67" s="151"/>
      <c r="AH67" s="151"/>
      <c r="AI67" s="96"/>
      <c r="AJ67" s="96"/>
      <c r="AK67" s="96"/>
      <c r="AL67" s="96"/>
      <c r="AM67" s="96"/>
      <c r="AN67" s="96"/>
      <c r="AO67" s="151"/>
      <c r="AP67" s="151"/>
      <c r="AQ67" s="151"/>
      <c r="AR67" s="13"/>
      <c r="AS67" s="13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"/>
      <c r="BE67" s="13"/>
      <c r="BF67" s="136"/>
      <c r="BG67" s="136"/>
      <c r="BH67" s="136"/>
      <c r="BI67" s="136"/>
      <c r="BJ67" s="136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K67" s="96">
        <f t="shared" si="0"/>
        <v>1</v>
      </c>
      <c r="CL67" s="96">
        <f t="shared" si="1"/>
        <v>0</v>
      </c>
    </row>
    <row r="68" spans="1:90" s="173" customFormat="1">
      <c r="A68" s="177" t="s">
        <v>120</v>
      </c>
      <c r="B68" s="177"/>
      <c r="C68" s="178"/>
      <c r="D68" s="178"/>
      <c r="E68" s="178"/>
      <c r="F68" s="178"/>
      <c r="G68" s="178"/>
      <c r="H68" s="178">
        <v>2</v>
      </c>
      <c r="I68" s="178"/>
      <c r="J68" s="178">
        <v>3</v>
      </c>
      <c r="K68" s="178"/>
      <c r="L68" s="178"/>
      <c r="M68" s="178"/>
      <c r="N68" s="178"/>
      <c r="O68" s="179">
        <v>1</v>
      </c>
      <c r="P68" s="179"/>
      <c r="Q68" s="178"/>
      <c r="R68" s="178"/>
      <c r="S68" s="178"/>
      <c r="T68" s="178"/>
      <c r="U68" s="179"/>
      <c r="V68" s="179"/>
      <c r="W68" s="178"/>
      <c r="X68" s="178"/>
      <c r="Y68" s="178">
        <v>3</v>
      </c>
      <c r="Z68" s="179"/>
      <c r="AA68" s="179"/>
      <c r="AB68" s="179"/>
      <c r="AC68" s="179"/>
      <c r="AD68" s="179"/>
      <c r="AE68" s="178"/>
      <c r="AF68" s="178"/>
      <c r="AG68" s="179">
        <v>2</v>
      </c>
      <c r="AH68" s="179"/>
      <c r="AI68" s="178"/>
      <c r="AJ68" s="178"/>
      <c r="AK68" s="178"/>
      <c r="AL68" s="178"/>
      <c r="AM68" s="178"/>
      <c r="AN68" s="178"/>
      <c r="AO68" s="179"/>
      <c r="AP68" s="179"/>
      <c r="AQ68" s="179"/>
      <c r="AR68" s="178">
        <v>1</v>
      </c>
      <c r="AS68" s="178"/>
      <c r="AT68" s="179"/>
      <c r="AU68" s="179"/>
      <c r="AV68" s="179"/>
      <c r="AW68" s="179"/>
      <c r="AX68" s="179"/>
      <c r="AY68" s="179"/>
      <c r="AZ68" s="179">
        <v>1</v>
      </c>
      <c r="BA68" s="179"/>
      <c r="BB68" s="179"/>
      <c r="BC68" s="179"/>
      <c r="BD68" s="178"/>
      <c r="BE68" s="178"/>
      <c r="BF68" s="179"/>
      <c r="BG68" s="179"/>
      <c r="BH68" s="179"/>
      <c r="BI68" s="179"/>
      <c r="BJ68" s="179"/>
      <c r="BK68" s="178"/>
      <c r="BL68" s="178"/>
      <c r="BM68" s="178"/>
      <c r="BN68" s="178"/>
      <c r="BO68" s="178"/>
      <c r="BP68" s="178"/>
      <c r="BQ68" s="178"/>
      <c r="BR68" s="178"/>
      <c r="BS68" s="178"/>
      <c r="BT68" s="178"/>
      <c r="BU68" s="178"/>
      <c r="BV68" s="178"/>
      <c r="BW68" s="178"/>
      <c r="BX68" s="178">
        <v>1</v>
      </c>
      <c r="BY68" s="178"/>
      <c r="BZ68" s="178"/>
      <c r="CA68" s="178"/>
      <c r="CB68" s="178"/>
      <c r="CC68" s="178"/>
      <c r="CD68" s="178"/>
      <c r="CE68" s="178"/>
      <c r="CF68" s="178">
        <v>1</v>
      </c>
      <c r="CG68" s="178"/>
      <c r="CH68" s="178">
        <v>1</v>
      </c>
      <c r="CI68" s="178"/>
      <c r="CK68" s="92">
        <f t="shared" si="0"/>
        <v>15</v>
      </c>
      <c r="CL68" s="92">
        <f t="shared" si="1"/>
        <v>0</v>
      </c>
    </row>
    <row r="69" spans="1:90" s="153" customFormat="1">
      <c r="A69" s="13" t="s">
        <v>121</v>
      </c>
      <c r="B69" s="13"/>
      <c r="C69" s="13"/>
      <c r="D69" s="13"/>
      <c r="E69" s="13"/>
      <c r="F69" s="13"/>
      <c r="G69" s="13"/>
      <c r="H69" s="13">
        <v>2</v>
      </c>
      <c r="I69" s="13"/>
      <c r="J69" s="13"/>
      <c r="K69" s="13"/>
      <c r="L69" s="13"/>
      <c r="M69" s="13"/>
      <c r="N69" s="13"/>
      <c r="O69" s="136"/>
      <c r="P69" s="136"/>
      <c r="Q69" s="13"/>
      <c r="R69" s="13"/>
      <c r="S69" s="13"/>
      <c r="T69" s="13"/>
      <c r="U69" s="136"/>
      <c r="V69" s="136"/>
      <c r="W69" s="13"/>
      <c r="X69" s="13"/>
      <c r="Y69" s="13">
        <v>1</v>
      </c>
      <c r="Z69" s="136"/>
      <c r="AA69" s="136"/>
      <c r="AB69" s="136"/>
      <c r="AC69" s="136"/>
      <c r="AD69" s="136"/>
      <c r="AE69" s="13"/>
      <c r="AF69" s="13"/>
      <c r="AG69" s="136"/>
      <c r="AH69" s="136"/>
      <c r="AI69" s="13"/>
      <c r="AJ69" s="13"/>
      <c r="AK69" s="13"/>
      <c r="AL69" s="13"/>
      <c r="AM69" s="13"/>
      <c r="AN69" s="13"/>
      <c r="AO69" s="136"/>
      <c r="AP69" s="136"/>
      <c r="AQ69" s="136"/>
      <c r="AR69" s="13">
        <v>1</v>
      </c>
      <c r="AS69" s="13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"/>
      <c r="BE69" s="13"/>
      <c r="BF69" s="136"/>
      <c r="BG69" s="136"/>
      <c r="BH69" s="136"/>
      <c r="BI69" s="136"/>
      <c r="BJ69" s="136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>
        <v>1</v>
      </c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K69" s="96">
        <f t="shared" si="0"/>
        <v>5</v>
      </c>
      <c r="CL69" s="96">
        <f t="shared" si="1"/>
        <v>0</v>
      </c>
    </row>
    <row r="70" spans="1:90" s="153" customFormat="1">
      <c r="A70" s="13" t="s">
        <v>122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6"/>
      <c r="P70" s="136"/>
      <c r="Q70" s="13"/>
      <c r="R70" s="13"/>
      <c r="S70" s="13"/>
      <c r="T70" s="13"/>
      <c r="U70" s="136"/>
      <c r="V70" s="136"/>
      <c r="W70" s="13"/>
      <c r="X70" s="13"/>
      <c r="Y70" s="13"/>
      <c r="Z70" s="136"/>
      <c r="AA70" s="136"/>
      <c r="AB70" s="136"/>
      <c r="AC70" s="136"/>
      <c r="AD70" s="136"/>
      <c r="AE70" s="13"/>
      <c r="AF70" s="13"/>
      <c r="AG70" s="136"/>
      <c r="AH70" s="136"/>
      <c r="AI70" s="13"/>
      <c r="AJ70" s="13"/>
      <c r="AK70" s="13"/>
      <c r="AL70" s="13"/>
      <c r="AM70" s="13"/>
      <c r="AN70" s="13"/>
      <c r="AO70" s="136"/>
      <c r="AP70" s="136"/>
      <c r="AQ70" s="136"/>
      <c r="AR70" s="13"/>
      <c r="AS70" s="13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"/>
      <c r="BE70" s="13"/>
      <c r="BF70" s="136"/>
      <c r="BG70" s="136"/>
      <c r="BH70" s="136"/>
      <c r="BI70" s="136"/>
      <c r="BJ70" s="136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K70" s="96">
        <f t="shared" ref="CK70:CK72" si="2">SUM(B70,D70,F70,H70,J70,L70,O70,Q70,S70,U70,W70,Y70,AA70,AC70,AE70,AG70,AI70,AK70,AM70,AO70,AR70,AT70,AV70,AX70,AZ70,BB70,BD70,BF70,BI70,BK70,BM70,BO70,BQ70,BS70,BV70,BX70,BZ70,CB70,CH70)</f>
        <v>0</v>
      </c>
      <c r="CL70" s="96">
        <f t="shared" ref="CL70:CL72" si="3">SUM(C70,E70,G70,I70,K70,M70,P70,R70,T70,V70,X70,Z70,AB70,AD70,AF70,AH70,AJ70,AL70,AN70,AP70,AS70,AU70,AW70,AY70,BA70,BC70,BE70,BG70,BJ70,BL70,BN70,BP70,BR70,BT70,BW70,BY70,CA70,CC70,CI70)</f>
        <v>0</v>
      </c>
    </row>
    <row r="71" spans="1:90" s="173" customFormat="1">
      <c r="A71" s="93" t="s">
        <v>123</v>
      </c>
      <c r="B71" s="93"/>
      <c r="C71" s="92"/>
      <c r="D71" s="92"/>
      <c r="E71" s="92"/>
      <c r="F71" s="92"/>
      <c r="G71" s="92"/>
      <c r="H71" s="92">
        <v>3</v>
      </c>
      <c r="I71" s="92"/>
      <c r="J71" s="92">
        <v>2</v>
      </c>
      <c r="K71" s="92"/>
      <c r="L71" s="92"/>
      <c r="M71" s="92"/>
      <c r="N71" s="92"/>
      <c r="O71" s="161">
        <v>3</v>
      </c>
      <c r="P71" s="161"/>
      <c r="Q71" s="92"/>
      <c r="R71" s="92"/>
      <c r="S71" s="92"/>
      <c r="T71" s="92"/>
      <c r="U71" s="161"/>
      <c r="V71" s="161"/>
      <c r="W71" s="92"/>
      <c r="X71" s="92"/>
      <c r="Y71" s="92"/>
      <c r="Z71" s="161"/>
      <c r="AA71" s="161"/>
      <c r="AB71" s="161"/>
      <c r="AC71" s="161"/>
      <c r="AD71" s="161"/>
      <c r="AE71" s="92"/>
      <c r="AF71" s="92"/>
      <c r="AG71" s="161">
        <v>1</v>
      </c>
      <c r="AH71" s="161"/>
      <c r="AI71" s="92"/>
      <c r="AJ71" s="92"/>
      <c r="AK71" s="92"/>
      <c r="AL71" s="92"/>
      <c r="AM71" s="92"/>
      <c r="AN71" s="92"/>
      <c r="AO71" s="161"/>
      <c r="AP71" s="161"/>
      <c r="AQ71" s="161"/>
      <c r="AR71" s="92"/>
      <c r="AS71" s="92"/>
      <c r="AT71" s="161"/>
      <c r="AU71" s="161"/>
      <c r="AV71" s="161"/>
      <c r="AW71" s="129"/>
      <c r="AX71" s="129"/>
      <c r="AY71" s="129"/>
      <c r="AZ71" s="129"/>
      <c r="BA71" s="129"/>
      <c r="BB71" s="129"/>
      <c r="BC71" s="129"/>
      <c r="BD71" s="93"/>
      <c r="BE71" s="93"/>
      <c r="BF71" s="129"/>
      <c r="BG71" s="129"/>
      <c r="BH71" s="129"/>
      <c r="BI71" s="129">
        <v>1</v>
      </c>
      <c r="BJ71" s="129"/>
      <c r="BK71" s="93"/>
      <c r="BL71" s="93"/>
      <c r="BM71" s="93"/>
      <c r="BN71" s="93"/>
      <c r="BO71" s="93"/>
      <c r="BP71" s="93"/>
      <c r="BQ71" s="93"/>
      <c r="BR71" s="93"/>
      <c r="BS71" s="93"/>
      <c r="BT71" s="93"/>
      <c r="BU71" s="93"/>
      <c r="BV71" s="93">
        <v>1</v>
      </c>
      <c r="BW71" s="93"/>
      <c r="BX71" s="93"/>
      <c r="BY71" s="93"/>
      <c r="BZ71" s="93"/>
      <c r="CA71" s="93"/>
      <c r="CB71" s="93"/>
      <c r="CC71" s="93"/>
      <c r="CD71" s="93"/>
      <c r="CE71" s="93"/>
      <c r="CF71" s="93"/>
      <c r="CG71" s="93"/>
      <c r="CH71" s="93"/>
      <c r="CI71" s="93"/>
      <c r="CK71" s="92">
        <f t="shared" si="2"/>
        <v>11</v>
      </c>
      <c r="CL71" s="92">
        <f t="shared" si="3"/>
        <v>0</v>
      </c>
    </row>
    <row r="72" spans="1:90" s="153" customFormat="1">
      <c r="A72" s="13" t="s">
        <v>124</v>
      </c>
      <c r="B72" s="13"/>
      <c r="C72" s="96"/>
      <c r="D72" s="96"/>
      <c r="E72" s="96"/>
      <c r="F72" s="96"/>
      <c r="G72" s="96"/>
      <c r="H72" s="96">
        <v>4</v>
      </c>
      <c r="I72" s="96"/>
      <c r="J72" s="96"/>
      <c r="K72" s="96"/>
      <c r="L72" s="96"/>
      <c r="M72" s="96"/>
      <c r="N72" s="96"/>
      <c r="O72" s="151"/>
      <c r="P72" s="151"/>
      <c r="Q72" s="96"/>
      <c r="R72" s="96"/>
      <c r="S72" s="96"/>
      <c r="T72" s="96"/>
      <c r="U72" s="151"/>
      <c r="V72" s="151"/>
      <c r="W72" s="96"/>
      <c r="X72" s="96"/>
      <c r="Y72" s="96"/>
      <c r="Z72" s="151"/>
      <c r="AA72" s="151"/>
      <c r="AB72" s="151"/>
      <c r="AC72" s="151"/>
      <c r="AD72" s="151"/>
      <c r="AE72" s="96"/>
      <c r="AF72" s="96"/>
      <c r="AG72" s="151"/>
      <c r="AH72" s="151"/>
      <c r="AI72" s="96"/>
      <c r="AJ72" s="96"/>
      <c r="AK72" s="96"/>
      <c r="AL72" s="96"/>
      <c r="AM72" s="96"/>
      <c r="AN72" s="96"/>
      <c r="AO72" s="151"/>
      <c r="AP72" s="151"/>
      <c r="AQ72" s="151"/>
      <c r="AR72" s="96"/>
      <c r="AS72" s="96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96"/>
      <c r="BE72" s="96"/>
      <c r="BF72" s="151"/>
      <c r="BG72" s="151"/>
      <c r="BH72" s="151"/>
      <c r="BI72" s="151"/>
      <c r="BJ72" s="151"/>
      <c r="BK72" s="96"/>
      <c r="BL72" s="96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K72" s="96">
        <f t="shared" si="2"/>
        <v>4</v>
      </c>
      <c r="CL72" s="96">
        <f t="shared" si="3"/>
        <v>0</v>
      </c>
    </row>
    <row r="73" spans="1:90" s="89" customFormat="1">
      <c r="A73" s="13"/>
      <c r="B73" s="96"/>
      <c r="C73" s="96"/>
      <c r="D73" s="96"/>
      <c r="E73" s="96"/>
      <c r="F73" s="96"/>
      <c r="G73" s="96"/>
      <c r="H73" s="96"/>
      <c r="I73" s="84"/>
      <c r="J73" s="84"/>
      <c r="K73" s="84"/>
      <c r="L73" s="84"/>
      <c r="M73" s="84"/>
      <c r="N73" s="120"/>
      <c r="O73" s="168"/>
      <c r="P73" s="168"/>
      <c r="Q73" s="84"/>
      <c r="R73" s="84"/>
      <c r="S73" s="91"/>
      <c r="T73" s="91"/>
      <c r="U73" s="168"/>
      <c r="V73" s="168"/>
      <c r="W73" s="84"/>
      <c r="X73" s="84"/>
      <c r="Y73" s="84"/>
      <c r="Z73" s="168"/>
      <c r="AA73" s="168"/>
      <c r="AB73" s="168"/>
      <c r="AC73" s="168"/>
      <c r="AD73" s="168"/>
      <c r="AE73" s="84"/>
      <c r="AF73" s="84"/>
      <c r="AG73" s="168"/>
      <c r="AH73" s="168"/>
      <c r="AI73" s="84"/>
      <c r="AJ73" s="84"/>
      <c r="AK73" s="84"/>
      <c r="AL73" s="84"/>
      <c r="AM73" s="84"/>
      <c r="AN73" s="84"/>
      <c r="AO73" s="168"/>
      <c r="AP73" s="168"/>
      <c r="AQ73" s="150"/>
      <c r="AR73" s="84"/>
      <c r="AS73" s="84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84"/>
      <c r="BE73" s="84"/>
      <c r="BF73" s="168"/>
      <c r="BG73" s="168"/>
      <c r="BH73" s="150"/>
      <c r="BI73" s="168"/>
      <c r="BJ73" s="168"/>
      <c r="BK73" s="84"/>
      <c r="BL73" s="84"/>
      <c r="BM73" s="84"/>
      <c r="BN73" s="84"/>
      <c r="BO73" s="84"/>
      <c r="BP73" s="84"/>
      <c r="BQ73" s="84"/>
      <c r="BR73" s="84"/>
      <c r="BS73" s="84"/>
      <c r="BT73" s="84"/>
      <c r="BU73" s="120"/>
      <c r="BV73" s="84"/>
      <c r="BW73" s="84"/>
      <c r="BX73" s="84"/>
      <c r="BY73" s="84"/>
      <c r="BZ73" s="84"/>
      <c r="CA73" s="84"/>
      <c r="CB73" s="84"/>
      <c r="CC73" s="84"/>
      <c r="CD73" s="84"/>
      <c r="CE73" s="84"/>
      <c r="CF73" s="84"/>
      <c r="CG73" s="84"/>
      <c r="CH73" s="84"/>
      <c r="CI73" s="84"/>
      <c r="CK73" s="90"/>
      <c r="CL73" s="90"/>
    </row>
    <row r="74" spans="1:90" s="89" customFormat="1">
      <c r="A74" s="16" t="s">
        <v>152</v>
      </c>
      <c r="B74" s="16">
        <f>SUM(B5:B72)</f>
        <v>0</v>
      </c>
      <c r="C74" s="16">
        <f t="shared" ref="C74:BN74" si="4">SUM(C5:C72)</f>
        <v>0</v>
      </c>
      <c r="D74" s="16">
        <f t="shared" si="4"/>
        <v>0</v>
      </c>
      <c r="E74" s="16">
        <f t="shared" si="4"/>
        <v>0</v>
      </c>
      <c r="F74" s="16">
        <f t="shared" si="4"/>
        <v>0</v>
      </c>
      <c r="G74" s="16">
        <f t="shared" si="4"/>
        <v>0</v>
      </c>
      <c r="H74" s="16">
        <f t="shared" si="4"/>
        <v>78</v>
      </c>
      <c r="I74" s="169">
        <f t="shared" si="4"/>
        <v>0</v>
      </c>
      <c r="J74" s="169">
        <f t="shared" si="4"/>
        <v>28</v>
      </c>
      <c r="K74" s="169">
        <f t="shared" si="4"/>
        <v>0</v>
      </c>
      <c r="L74" s="169">
        <f t="shared" si="4"/>
        <v>0</v>
      </c>
      <c r="M74" s="169">
        <f t="shared" si="4"/>
        <v>0</v>
      </c>
      <c r="N74" s="169">
        <f t="shared" si="4"/>
        <v>0</v>
      </c>
      <c r="O74" s="169">
        <f t="shared" si="4"/>
        <v>19</v>
      </c>
      <c r="P74" s="169">
        <f t="shared" si="4"/>
        <v>0</v>
      </c>
      <c r="Q74" s="169">
        <f t="shared" si="4"/>
        <v>1</v>
      </c>
      <c r="R74" s="169">
        <f t="shared" si="4"/>
        <v>0</v>
      </c>
      <c r="S74" s="169">
        <f t="shared" si="4"/>
        <v>0</v>
      </c>
      <c r="T74" s="169">
        <f t="shared" si="4"/>
        <v>0</v>
      </c>
      <c r="U74" s="169">
        <f t="shared" si="4"/>
        <v>2</v>
      </c>
      <c r="V74" s="169">
        <f t="shared" si="4"/>
        <v>0</v>
      </c>
      <c r="W74" s="169">
        <f t="shared" si="4"/>
        <v>2</v>
      </c>
      <c r="X74" s="169">
        <f t="shared" si="4"/>
        <v>0</v>
      </c>
      <c r="Y74" s="169">
        <f t="shared" si="4"/>
        <v>14</v>
      </c>
      <c r="Z74" s="169">
        <f t="shared" si="4"/>
        <v>0</v>
      </c>
      <c r="AA74" s="169">
        <f t="shared" si="4"/>
        <v>0</v>
      </c>
      <c r="AB74" s="169">
        <f t="shared" si="4"/>
        <v>0</v>
      </c>
      <c r="AC74" s="169">
        <f t="shared" si="4"/>
        <v>2</v>
      </c>
      <c r="AD74" s="169">
        <f t="shared" si="4"/>
        <v>0</v>
      </c>
      <c r="AE74" s="169">
        <f t="shared" si="4"/>
        <v>0</v>
      </c>
      <c r="AF74" s="169">
        <f t="shared" si="4"/>
        <v>0</v>
      </c>
      <c r="AG74" s="169">
        <f t="shared" si="4"/>
        <v>34</v>
      </c>
      <c r="AH74" s="169">
        <f t="shared" si="4"/>
        <v>0</v>
      </c>
      <c r="AI74" s="169">
        <f t="shared" si="4"/>
        <v>0</v>
      </c>
      <c r="AJ74" s="169">
        <f t="shared" si="4"/>
        <v>0</v>
      </c>
      <c r="AK74" s="169">
        <f t="shared" si="4"/>
        <v>0</v>
      </c>
      <c r="AL74" s="169">
        <f t="shared" si="4"/>
        <v>0</v>
      </c>
      <c r="AM74" s="169">
        <f t="shared" si="4"/>
        <v>1</v>
      </c>
      <c r="AN74" s="169">
        <f t="shared" si="4"/>
        <v>0</v>
      </c>
      <c r="AO74" s="169">
        <f t="shared" si="4"/>
        <v>1</v>
      </c>
      <c r="AP74" s="169">
        <f t="shared" si="4"/>
        <v>0</v>
      </c>
      <c r="AQ74" s="169">
        <f t="shared" si="4"/>
        <v>0</v>
      </c>
      <c r="AR74" s="169">
        <f t="shared" si="4"/>
        <v>18</v>
      </c>
      <c r="AS74" s="169">
        <f t="shared" si="4"/>
        <v>0</v>
      </c>
      <c r="AT74" s="169">
        <f t="shared" si="4"/>
        <v>0</v>
      </c>
      <c r="AU74" s="169">
        <f t="shared" si="4"/>
        <v>0</v>
      </c>
      <c r="AV74" s="169">
        <f t="shared" si="4"/>
        <v>3</v>
      </c>
      <c r="AW74" s="169">
        <f t="shared" si="4"/>
        <v>0</v>
      </c>
      <c r="AX74" s="169">
        <f t="shared" si="4"/>
        <v>0</v>
      </c>
      <c r="AY74" s="169">
        <f t="shared" si="4"/>
        <v>0</v>
      </c>
      <c r="AZ74" s="169">
        <f t="shared" si="4"/>
        <v>1</v>
      </c>
      <c r="BA74" s="169">
        <f t="shared" si="4"/>
        <v>0</v>
      </c>
      <c r="BB74" s="169">
        <f t="shared" si="4"/>
        <v>0</v>
      </c>
      <c r="BC74" s="169">
        <f t="shared" si="4"/>
        <v>0</v>
      </c>
      <c r="BD74" s="169">
        <f t="shared" si="4"/>
        <v>1</v>
      </c>
      <c r="BE74" s="169">
        <f t="shared" si="4"/>
        <v>0</v>
      </c>
      <c r="BF74" s="169">
        <f t="shared" si="4"/>
        <v>1</v>
      </c>
      <c r="BG74" s="169">
        <f t="shared" si="4"/>
        <v>0</v>
      </c>
      <c r="BH74" s="169">
        <f t="shared" si="4"/>
        <v>0</v>
      </c>
      <c r="BI74" s="169">
        <f t="shared" si="4"/>
        <v>2</v>
      </c>
      <c r="BJ74" s="169">
        <f t="shared" si="4"/>
        <v>0</v>
      </c>
      <c r="BK74" s="169">
        <f t="shared" si="4"/>
        <v>1</v>
      </c>
      <c r="BL74" s="169">
        <f t="shared" si="4"/>
        <v>0</v>
      </c>
      <c r="BM74" s="169">
        <f t="shared" si="4"/>
        <v>0</v>
      </c>
      <c r="BN74" s="169">
        <f t="shared" si="4"/>
        <v>0</v>
      </c>
      <c r="BO74" s="169">
        <f t="shared" ref="BO74:CI74" si="5">SUM(BO5:BO72)</f>
        <v>0</v>
      </c>
      <c r="BP74" s="169">
        <f t="shared" si="5"/>
        <v>0</v>
      </c>
      <c r="BQ74" s="169">
        <f t="shared" si="5"/>
        <v>1</v>
      </c>
      <c r="BR74" s="169">
        <f t="shared" si="5"/>
        <v>0</v>
      </c>
      <c r="BS74" s="169">
        <f t="shared" si="5"/>
        <v>1</v>
      </c>
      <c r="BT74" s="169">
        <f t="shared" si="5"/>
        <v>0</v>
      </c>
      <c r="BU74" s="169">
        <f t="shared" si="5"/>
        <v>0</v>
      </c>
      <c r="BV74" s="169">
        <f t="shared" si="5"/>
        <v>6</v>
      </c>
      <c r="BW74" s="169">
        <f t="shared" si="5"/>
        <v>0</v>
      </c>
      <c r="BX74" s="169">
        <f t="shared" si="5"/>
        <v>11</v>
      </c>
      <c r="BY74" s="169">
        <f t="shared" si="5"/>
        <v>0</v>
      </c>
      <c r="BZ74" s="169">
        <f t="shared" si="5"/>
        <v>0</v>
      </c>
      <c r="CA74" s="169">
        <f t="shared" si="5"/>
        <v>0</v>
      </c>
      <c r="CB74" s="169">
        <f t="shared" si="5"/>
        <v>3</v>
      </c>
      <c r="CC74" s="169">
        <f t="shared" si="5"/>
        <v>0</v>
      </c>
      <c r="CD74" s="169">
        <f t="shared" si="5"/>
        <v>2</v>
      </c>
      <c r="CE74" s="169">
        <f t="shared" si="5"/>
        <v>0</v>
      </c>
      <c r="CF74" s="169">
        <f t="shared" si="5"/>
        <v>1</v>
      </c>
      <c r="CG74" s="169">
        <f t="shared" si="5"/>
        <v>0</v>
      </c>
      <c r="CH74" s="169">
        <f t="shared" si="5"/>
        <v>3</v>
      </c>
      <c r="CI74" s="169">
        <f t="shared" si="5"/>
        <v>0</v>
      </c>
      <c r="CK74" s="90"/>
      <c r="CL74" s="90"/>
    </row>
    <row r="76" spans="1:90">
      <c r="BW76">
        <f>SUM(B74:BW74)</f>
        <v>217</v>
      </c>
      <c r="BY76">
        <f>SUM(C74:BY74)</f>
        <v>228</v>
      </c>
      <c r="CK76" s="37">
        <f>SUM(B74,D74,F74,H74,J74,L74,O74,Q74,S74,U74,W74,Y74,AA74,AC74,AE74,AG74,AI74,AK74,AM74,AO74,AR74,AT74,AV74,AX74,AZ74,BB74,BD74,BF74,BI74,BK74,BM74,BO75,BO74,BQ74,BS74,BV74,BX74,BZ74,CB74,CD74,CF74,CH74)</f>
        <v>237</v>
      </c>
      <c r="CL76" s="37">
        <f>SUM(CL5:CL72)</f>
        <v>0</v>
      </c>
    </row>
    <row r="77" spans="1:90">
      <c r="CI77">
        <f>SUM(B74:CI74)</f>
        <v>237</v>
      </c>
    </row>
    <row r="78" spans="1:90">
      <c r="CL78" s="37">
        <f>SUM(CK76:CL76)</f>
        <v>237</v>
      </c>
    </row>
  </sheetData>
  <mergeCells count="41">
    <mergeCell ref="BX1:BY1"/>
    <mergeCell ref="BZ1:CA1"/>
    <mergeCell ref="CH1:CI1"/>
    <mergeCell ref="CB1:CC1"/>
    <mergeCell ref="BM1:BN1"/>
    <mergeCell ref="BO1:BP1"/>
    <mergeCell ref="BQ1:BR1"/>
    <mergeCell ref="BS1:BU1"/>
    <mergeCell ref="BV1:BW1"/>
    <mergeCell ref="CD1:CE1"/>
    <mergeCell ref="CF1:CG1"/>
    <mergeCell ref="BB1:BC1"/>
    <mergeCell ref="BD1:BE1"/>
    <mergeCell ref="BF1:BH1"/>
    <mergeCell ref="BI1:BJ1"/>
    <mergeCell ref="BK1:BL1"/>
    <mergeCell ref="AR1:AS1"/>
    <mergeCell ref="AT1:AU1"/>
    <mergeCell ref="AV1:AW1"/>
    <mergeCell ref="AX1:AY1"/>
    <mergeCell ref="AZ1:BA1"/>
    <mergeCell ref="AG1:AH1"/>
    <mergeCell ref="AI1:AJ1"/>
    <mergeCell ref="AK1:AL1"/>
    <mergeCell ref="AM1:AN1"/>
    <mergeCell ref="AO1:AQ1"/>
    <mergeCell ref="W1:X1"/>
    <mergeCell ref="Y1:Z1"/>
    <mergeCell ref="AA1:AB1"/>
    <mergeCell ref="AC1:AD1"/>
    <mergeCell ref="AE1:AF1"/>
    <mergeCell ref="L1:N1"/>
    <mergeCell ref="O1:P1"/>
    <mergeCell ref="Q1:R1"/>
    <mergeCell ref="S1:T1"/>
    <mergeCell ref="U1:V1"/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E25"/>
  <sheetViews>
    <sheetView zoomScale="70" zoomScaleNormal="70" workbookViewId="0">
      <pane xSplit="1" topLeftCell="BJ1" activePane="topRight" state="frozen"/>
      <selection pane="topRight" activeCell="BT19" sqref="BT19"/>
    </sheetView>
  </sheetViews>
  <sheetFormatPr defaultRowHeight="15"/>
  <cols>
    <col min="1" max="1" width="17.85546875" customWidth="1"/>
    <col min="6" max="6" width="10.140625" style="23" customWidth="1"/>
    <col min="12" max="12" width="9.42578125" customWidth="1"/>
    <col min="13" max="13" width="9.28515625" customWidth="1"/>
    <col min="14" max="14" width="9" customWidth="1"/>
    <col min="15" max="16" width="8.85546875" customWidth="1"/>
    <col min="17" max="17" width="9.140625" customWidth="1"/>
    <col min="18" max="18" width="9.28515625" customWidth="1"/>
    <col min="34" max="45" width="9.28515625" bestFit="1" customWidth="1"/>
    <col min="58" max="60" width="9.28515625" bestFit="1" customWidth="1"/>
    <col min="67" max="72" width="9.28515625" bestFit="1" customWidth="1"/>
    <col min="75" max="78" width="10.140625" customWidth="1"/>
    <col min="79" max="79" width="10.42578125" style="23" customWidth="1"/>
    <col min="81" max="83" width="10.42578125" bestFit="1" customWidth="1"/>
  </cols>
  <sheetData>
    <row r="1" spans="1:83">
      <c r="A1" t="s">
        <v>186</v>
      </c>
    </row>
    <row r="4" spans="1:83" ht="15" customHeight="1">
      <c r="A4" s="280" t="s">
        <v>0</v>
      </c>
      <c r="C4" s="263" t="s">
        <v>218</v>
      </c>
      <c r="D4" s="263"/>
      <c r="E4" s="263"/>
      <c r="F4" s="250"/>
      <c r="G4" s="205" t="s">
        <v>151</v>
      </c>
      <c r="H4" s="205"/>
      <c r="I4" s="205"/>
      <c r="J4" s="281" t="s">
        <v>139</v>
      </c>
      <c r="K4" s="282"/>
      <c r="L4" s="283"/>
      <c r="M4" s="281" t="s">
        <v>149</v>
      </c>
      <c r="N4" s="282"/>
      <c r="O4" s="283"/>
      <c r="P4" s="281" t="s">
        <v>140</v>
      </c>
      <c r="Q4" s="282"/>
      <c r="R4" s="283"/>
      <c r="S4" s="250" t="s">
        <v>137</v>
      </c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  <c r="AX4" s="250"/>
      <c r="AY4" s="250"/>
      <c r="AZ4" s="250"/>
      <c r="BA4" s="250"/>
      <c r="BB4" s="250"/>
      <c r="BC4" s="250"/>
      <c r="BD4" s="250"/>
      <c r="BE4" s="250"/>
      <c r="BF4" s="250"/>
      <c r="BG4" s="250"/>
      <c r="BH4" s="250"/>
      <c r="BI4" s="250"/>
      <c r="BJ4" s="250"/>
      <c r="BK4" s="250"/>
      <c r="BL4" s="49"/>
      <c r="BM4" s="49"/>
      <c r="BN4" s="49"/>
      <c r="BO4" s="50"/>
      <c r="BP4" s="50"/>
      <c r="BQ4" s="50"/>
      <c r="BR4" s="50"/>
      <c r="BS4" s="50"/>
      <c r="BT4" s="50"/>
      <c r="BU4" s="4"/>
      <c r="BV4" s="24"/>
      <c r="BW4" s="4"/>
      <c r="BX4" s="39"/>
      <c r="BY4" s="39"/>
      <c r="BZ4" s="39"/>
    </row>
    <row r="5" spans="1:83" ht="54.75" customHeight="1">
      <c r="A5" s="280"/>
      <c r="C5" s="250"/>
      <c r="D5" s="250"/>
      <c r="E5" s="250"/>
      <c r="F5" s="250"/>
      <c r="G5" s="205"/>
      <c r="H5" s="205"/>
      <c r="I5" s="205"/>
      <c r="J5" s="284"/>
      <c r="K5" s="285"/>
      <c r="L5" s="286"/>
      <c r="M5" s="284"/>
      <c r="N5" s="285"/>
      <c r="O5" s="286"/>
      <c r="P5" s="284"/>
      <c r="Q5" s="285"/>
      <c r="R5" s="286"/>
      <c r="S5" s="275" t="s">
        <v>221</v>
      </c>
      <c r="T5" s="275"/>
      <c r="U5" s="275"/>
      <c r="V5" s="277" t="s">
        <v>268</v>
      </c>
      <c r="W5" s="278"/>
      <c r="X5" s="279"/>
      <c r="Y5" s="277" t="s">
        <v>269</v>
      </c>
      <c r="Z5" s="278"/>
      <c r="AA5" s="279"/>
      <c r="AB5" s="277" t="s">
        <v>270</v>
      </c>
      <c r="AC5" s="278"/>
      <c r="AD5" s="279"/>
      <c r="AE5" s="277" t="s">
        <v>271</v>
      </c>
      <c r="AF5" s="278"/>
      <c r="AG5" s="279"/>
      <c r="AH5" s="277" t="s">
        <v>272</v>
      </c>
      <c r="AI5" s="278"/>
      <c r="AJ5" s="279"/>
      <c r="AK5" s="277" t="s">
        <v>349</v>
      </c>
      <c r="AL5" s="278"/>
      <c r="AM5" s="279"/>
      <c r="AN5" s="277" t="s">
        <v>373</v>
      </c>
      <c r="AO5" s="278"/>
      <c r="AP5" s="279"/>
      <c r="AQ5" s="277" t="s">
        <v>273</v>
      </c>
      <c r="AR5" s="278"/>
      <c r="AS5" s="279"/>
      <c r="AT5" s="277" t="s">
        <v>274</v>
      </c>
      <c r="AU5" s="278"/>
      <c r="AV5" s="279"/>
      <c r="AW5" s="277" t="s">
        <v>275</v>
      </c>
      <c r="AX5" s="278"/>
      <c r="AY5" s="279"/>
      <c r="AZ5" s="277" t="s">
        <v>276</v>
      </c>
      <c r="BA5" s="278"/>
      <c r="BB5" s="279"/>
      <c r="BC5" s="276" t="s">
        <v>222</v>
      </c>
      <c r="BD5" s="276"/>
      <c r="BE5" s="276"/>
      <c r="BF5" s="276" t="s">
        <v>374</v>
      </c>
      <c r="BG5" s="276"/>
      <c r="BH5" s="276"/>
      <c r="BI5" s="275" t="s">
        <v>231</v>
      </c>
      <c r="BJ5" s="275"/>
      <c r="BK5" s="275"/>
      <c r="BL5" s="277" t="s">
        <v>267</v>
      </c>
      <c r="BM5" s="278"/>
      <c r="BN5" s="279"/>
      <c r="BO5" s="277" t="s">
        <v>375</v>
      </c>
      <c r="BP5" s="278"/>
      <c r="BQ5" s="279"/>
      <c r="BR5" s="277" t="s">
        <v>346</v>
      </c>
      <c r="BS5" s="278"/>
      <c r="BT5" s="279"/>
      <c r="BU5" s="275" t="s">
        <v>145</v>
      </c>
      <c r="BV5" s="275"/>
      <c r="BW5" s="275"/>
      <c r="BX5" s="275" t="s">
        <v>214</v>
      </c>
      <c r="BY5" s="275"/>
      <c r="BZ5" s="275"/>
      <c r="CA5" s="275"/>
    </row>
    <row r="6" spans="1:83" s="41" customFormat="1" ht="24">
      <c r="A6" s="40"/>
      <c r="C6" s="34" t="s">
        <v>175</v>
      </c>
      <c r="D6" s="34" t="s">
        <v>176</v>
      </c>
      <c r="E6" s="34" t="s">
        <v>177</v>
      </c>
      <c r="F6" s="42" t="s">
        <v>213</v>
      </c>
      <c r="G6" s="34" t="s">
        <v>175</v>
      </c>
      <c r="H6" s="34" t="s">
        <v>176</v>
      </c>
      <c r="I6" s="34" t="s">
        <v>177</v>
      </c>
      <c r="J6" s="34" t="s">
        <v>175</v>
      </c>
      <c r="K6" s="34" t="s">
        <v>176</v>
      </c>
      <c r="L6" s="34" t="s">
        <v>177</v>
      </c>
      <c r="M6" s="34" t="s">
        <v>175</v>
      </c>
      <c r="N6" s="34" t="s">
        <v>176</v>
      </c>
      <c r="O6" s="34" t="s">
        <v>177</v>
      </c>
      <c r="P6" s="34" t="s">
        <v>175</v>
      </c>
      <c r="Q6" s="34" t="s">
        <v>176</v>
      </c>
      <c r="R6" s="34" t="s">
        <v>177</v>
      </c>
      <c r="S6" s="34" t="s">
        <v>175</v>
      </c>
      <c r="T6" s="34" t="s">
        <v>176</v>
      </c>
      <c r="U6" s="34" t="s">
        <v>177</v>
      </c>
      <c r="V6" s="34" t="s">
        <v>175</v>
      </c>
      <c r="W6" s="34" t="s">
        <v>176</v>
      </c>
      <c r="X6" s="34" t="s">
        <v>177</v>
      </c>
      <c r="Y6" s="34" t="s">
        <v>175</v>
      </c>
      <c r="Z6" s="34" t="s">
        <v>176</v>
      </c>
      <c r="AA6" s="34" t="s">
        <v>177</v>
      </c>
      <c r="AB6" s="34" t="s">
        <v>175</v>
      </c>
      <c r="AC6" s="34" t="s">
        <v>176</v>
      </c>
      <c r="AD6" s="34" t="s">
        <v>177</v>
      </c>
      <c r="AE6" s="34" t="s">
        <v>175</v>
      </c>
      <c r="AF6" s="34" t="s">
        <v>176</v>
      </c>
      <c r="AG6" s="34" t="s">
        <v>177</v>
      </c>
      <c r="AH6" s="34" t="s">
        <v>175</v>
      </c>
      <c r="AI6" s="34" t="s">
        <v>176</v>
      </c>
      <c r="AJ6" s="34" t="s">
        <v>177</v>
      </c>
      <c r="AK6" s="34" t="s">
        <v>175</v>
      </c>
      <c r="AL6" s="34" t="s">
        <v>176</v>
      </c>
      <c r="AM6" s="34" t="s">
        <v>177</v>
      </c>
      <c r="AN6" s="34" t="s">
        <v>175</v>
      </c>
      <c r="AO6" s="34" t="s">
        <v>176</v>
      </c>
      <c r="AP6" s="34" t="s">
        <v>177</v>
      </c>
      <c r="AQ6" s="34" t="s">
        <v>175</v>
      </c>
      <c r="AR6" s="34" t="s">
        <v>176</v>
      </c>
      <c r="AS6" s="34" t="s">
        <v>177</v>
      </c>
      <c r="AT6" s="34" t="s">
        <v>175</v>
      </c>
      <c r="AU6" s="34" t="s">
        <v>176</v>
      </c>
      <c r="AV6" s="34" t="s">
        <v>177</v>
      </c>
      <c r="AW6" s="34" t="s">
        <v>175</v>
      </c>
      <c r="AX6" s="34" t="s">
        <v>176</v>
      </c>
      <c r="AY6" s="34" t="s">
        <v>177</v>
      </c>
      <c r="AZ6" s="34" t="s">
        <v>175</v>
      </c>
      <c r="BA6" s="34" t="s">
        <v>176</v>
      </c>
      <c r="BB6" s="34" t="s">
        <v>177</v>
      </c>
      <c r="BC6" s="34" t="s">
        <v>175</v>
      </c>
      <c r="BD6" s="34" t="s">
        <v>176</v>
      </c>
      <c r="BE6" s="34" t="s">
        <v>177</v>
      </c>
      <c r="BF6" s="34" t="s">
        <v>175</v>
      </c>
      <c r="BG6" s="34" t="s">
        <v>176</v>
      </c>
      <c r="BH6" s="34" t="s">
        <v>177</v>
      </c>
      <c r="BI6" s="34" t="s">
        <v>175</v>
      </c>
      <c r="BJ6" s="34" t="s">
        <v>176</v>
      </c>
      <c r="BK6" s="34" t="s">
        <v>177</v>
      </c>
      <c r="BL6" s="34" t="s">
        <v>175</v>
      </c>
      <c r="BM6" s="34" t="s">
        <v>176</v>
      </c>
      <c r="BN6" s="34" t="s">
        <v>177</v>
      </c>
      <c r="BO6" s="34" t="s">
        <v>175</v>
      </c>
      <c r="BP6" s="34" t="s">
        <v>176</v>
      </c>
      <c r="BQ6" s="34" t="s">
        <v>177</v>
      </c>
      <c r="BR6" s="34" t="s">
        <v>175</v>
      </c>
      <c r="BS6" s="34" t="s">
        <v>176</v>
      </c>
      <c r="BT6" s="34" t="s">
        <v>177</v>
      </c>
      <c r="BU6" s="34" t="s">
        <v>175</v>
      </c>
      <c r="BV6" s="34" t="s">
        <v>176</v>
      </c>
      <c r="BW6" s="34" t="s">
        <v>177</v>
      </c>
      <c r="BX6" s="34" t="s">
        <v>175</v>
      </c>
      <c r="BY6" s="34" t="s">
        <v>176</v>
      </c>
      <c r="BZ6" s="34" t="s">
        <v>177</v>
      </c>
      <c r="CA6" s="43" t="s">
        <v>219</v>
      </c>
      <c r="CC6" s="34" t="s">
        <v>175</v>
      </c>
      <c r="CD6" s="34" t="s">
        <v>176</v>
      </c>
      <c r="CE6" s="34" t="s">
        <v>177</v>
      </c>
    </row>
    <row r="7" spans="1:83" s="180" customFormat="1">
      <c r="A7" s="13" t="s">
        <v>126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72"/>
      <c r="M7" s="172"/>
      <c r="N7" s="172"/>
      <c r="O7" s="172"/>
      <c r="P7" s="172"/>
      <c r="Q7" s="172"/>
      <c r="R7" s="17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>
        <v>1</v>
      </c>
      <c r="BG7" s="13">
        <v>0.5</v>
      </c>
      <c r="BH7" s="13">
        <v>9</v>
      </c>
      <c r="BI7" s="13"/>
      <c r="BJ7" s="13"/>
      <c r="BK7" s="13"/>
      <c r="BL7" s="13"/>
      <c r="BM7" s="13"/>
      <c r="BN7" s="13"/>
      <c r="BO7" s="13">
        <v>1</v>
      </c>
      <c r="BP7" s="13">
        <v>0.5</v>
      </c>
      <c r="BQ7" s="13">
        <v>9</v>
      </c>
      <c r="BR7" s="13"/>
      <c r="BS7" s="13"/>
      <c r="BT7" s="13"/>
      <c r="BU7" s="13"/>
      <c r="BV7" s="13"/>
      <c r="BW7" s="13"/>
      <c r="BX7" s="13"/>
      <c r="BY7" s="13"/>
      <c r="BZ7" s="13"/>
      <c r="CA7" s="13"/>
      <c r="CC7" s="16">
        <f>SUM(Y337,G7,J7,M7,P7,S7,V7,Y7,AB7,AE7,AH7,AK7,AN7,AQ7,AT7,AW7,AZ7,BC7,BF7,BI7,BL7,BO7,BR7,BU7,BX7)</f>
        <v>2</v>
      </c>
      <c r="CD7" s="16">
        <f>SUM(D7,H7,K7,N7,Q7,T7,W7,Z7,AC7,AF7,AI7,AL7,AO7,AR7,AU7,AX7,BA7,BD7,BG7,BJ7,BM7,BP7,BS7,BV7,BY7)</f>
        <v>1</v>
      </c>
      <c r="CE7" s="16">
        <f>SUM(E7,I7,L7,O7,R7,U7,X7,AA7,AD7,AG7,AJ7,AM7,AP7,AS7,AV7,AY7,BB7,BE7,BH7,BK7,BN7,BQ7,BT7,BW7,BZ7)</f>
        <v>18</v>
      </c>
    </row>
    <row r="8" spans="1:83" s="180" customFormat="1">
      <c r="A8" s="13" t="s">
        <v>127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99"/>
      <c r="M8" s="199"/>
      <c r="N8" s="199"/>
      <c r="O8" s="199"/>
      <c r="P8" s="199"/>
      <c r="Q8" s="199"/>
      <c r="R8" s="199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>
        <v>1</v>
      </c>
      <c r="BP8" s="13">
        <v>0.5</v>
      </c>
      <c r="BQ8" s="13">
        <v>9</v>
      </c>
      <c r="BR8" s="13"/>
      <c r="BS8" s="13"/>
      <c r="BT8" s="13"/>
      <c r="BU8" s="13"/>
      <c r="BV8" s="13"/>
      <c r="BW8" s="13"/>
      <c r="BX8" s="13"/>
      <c r="BY8" s="13"/>
      <c r="BZ8" s="13"/>
      <c r="CA8" s="13"/>
      <c r="CC8" s="16">
        <f t="shared" ref="CC8:CC14" si="0">SUM(Y338,G8,J8,M8,P8,S8,V8,Y8,AB8,AE8,AH8,AK8,AN8,AQ8,AT8,AW8,AZ8,BC8,BF8,BI8,BL8,BO8,BR8,BU8,BX8)</f>
        <v>1</v>
      </c>
      <c r="CD8" s="16">
        <f t="shared" ref="CD8:CD15" si="1">SUM(D8,H8,K8,N8,Q8,T8,W8,Z8,AC8,AF8,AI8,AL8,AO8,AR8,AU8,AX8,BA8,BD8,BG8,BJ8,BM8,BP8,BS8,BV8,BY8)</f>
        <v>0.5</v>
      </c>
      <c r="CE8" s="16">
        <f t="shared" ref="CE8:CE14" si="2">SUM(E8,I8,L8,O8,R8,U8,X8,AA8,AD8,AG8,AJ8,AM8,AP8,AS8,AV8,AY8,BB8,BE8,BH8,BK8,BN8,BQ8,BT8,BW8,BZ8)</f>
        <v>9</v>
      </c>
    </row>
    <row r="9" spans="1:83" s="180" customFormat="1">
      <c r="A9" s="13" t="s">
        <v>128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72"/>
      <c r="M9" s="172"/>
      <c r="N9" s="172"/>
      <c r="O9" s="172"/>
      <c r="P9" s="172"/>
      <c r="Q9" s="172"/>
      <c r="R9" s="17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>
        <v>1</v>
      </c>
      <c r="AI9" s="13">
        <v>1</v>
      </c>
      <c r="AJ9" s="13">
        <v>18</v>
      </c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>
        <v>1</v>
      </c>
      <c r="BS9" s="13">
        <v>1</v>
      </c>
      <c r="BT9" s="13">
        <v>18</v>
      </c>
      <c r="BU9" s="13"/>
      <c r="BV9" s="13"/>
      <c r="BW9" s="13"/>
      <c r="BX9" s="13"/>
      <c r="BY9" s="13"/>
      <c r="BZ9" s="13"/>
      <c r="CA9" s="13"/>
      <c r="CC9" s="16">
        <f t="shared" si="0"/>
        <v>2</v>
      </c>
      <c r="CD9" s="16">
        <f t="shared" si="1"/>
        <v>2</v>
      </c>
      <c r="CE9" s="16">
        <f t="shared" si="2"/>
        <v>36</v>
      </c>
    </row>
    <row r="10" spans="1:83" s="181" customFormat="1">
      <c r="A10" s="93" t="s">
        <v>129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C10" s="16">
        <f t="shared" si="0"/>
        <v>0</v>
      </c>
      <c r="CD10" s="16">
        <f t="shared" si="1"/>
        <v>0</v>
      </c>
      <c r="CE10" s="16">
        <f t="shared" si="2"/>
        <v>0</v>
      </c>
    </row>
    <row r="11" spans="1:83" s="190" customFormat="1" ht="38.25" customHeight="1">
      <c r="A11" s="95" t="s">
        <v>130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201"/>
      <c r="M11" s="201"/>
      <c r="N11" s="201"/>
      <c r="O11" s="201"/>
      <c r="P11" s="201">
        <v>1</v>
      </c>
      <c r="Q11" s="201">
        <v>1</v>
      </c>
      <c r="R11" s="201">
        <v>36</v>
      </c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>
        <v>1</v>
      </c>
      <c r="AL11" s="95">
        <v>0.44</v>
      </c>
      <c r="AM11" s="95">
        <v>8</v>
      </c>
      <c r="AN11" s="95">
        <v>1</v>
      </c>
      <c r="AO11" s="95">
        <v>1</v>
      </c>
      <c r="AP11" s="95">
        <v>18</v>
      </c>
      <c r="AQ11" s="95">
        <v>1</v>
      </c>
      <c r="AR11" s="95">
        <v>0.44</v>
      </c>
      <c r="AS11" s="95">
        <v>8</v>
      </c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C11" s="16">
        <f t="shared" si="0"/>
        <v>4</v>
      </c>
      <c r="CD11" s="16">
        <f t="shared" si="1"/>
        <v>2.88</v>
      </c>
      <c r="CE11" s="16">
        <f t="shared" si="2"/>
        <v>70</v>
      </c>
    </row>
    <row r="12" spans="1:83" s="180" customFormat="1">
      <c r="A12" s="13" t="s">
        <v>156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72"/>
      <c r="M12" s="172"/>
      <c r="N12" s="172"/>
      <c r="O12" s="172"/>
      <c r="P12" s="172">
        <v>1</v>
      </c>
      <c r="Q12" s="172">
        <v>1</v>
      </c>
      <c r="R12" s="172">
        <v>36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C12" s="16">
        <f t="shared" si="0"/>
        <v>1</v>
      </c>
      <c r="CD12" s="16">
        <f t="shared" si="1"/>
        <v>1</v>
      </c>
      <c r="CE12" s="16">
        <f t="shared" si="2"/>
        <v>36</v>
      </c>
    </row>
    <row r="13" spans="1:83" s="181" customFormat="1">
      <c r="A13" s="93" t="s">
        <v>131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C13" s="16">
        <f t="shared" si="0"/>
        <v>0</v>
      </c>
      <c r="CD13" s="16">
        <f t="shared" si="1"/>
        <v>0</v>
      </c>
      <c r="CE13" s="16">
        <f t="shared" si="2"/>
        <v>0</v>
      </c>
    </row>
    <row r="14" spans="1:83" s="181" customFormat="1">
      <c r="A14" s="93" t="s">
        <v>132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130"/>
      <c r="M14" s="130"/>
      <c r="N14" s="130"/>
      <c r="O14" s="130"/>
      <c r="P14" s="130"/>
      <c r="Q14" s="130"/>
      <c r="R14" s="130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C14" s="16">
        <f t="shared" si="0"/>
        <v>0</v>
      </c>
      <c r="CD14" s="16">
        <f t="shared" si="1"/>
        <v>0</v>
      </c>
      <c r="CE14" s="16">
        <f t="shared" si="2"/>
        <v>0</v>
      </c>
    </row>
    <row r="15" spans="1:83" s="46" customFormat="1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C15" s="16">
        <f t="shared" ref="CC8:CC15" si="3">SUM(Y345,G15,J15,M15,P15,S15,V15,Y15,AB15,AE15,AH15,AK15,AN15,AQ15,AT15,AW15,AZ15,BC15,BF15,BI15,BL15,BO15,BR15,BU15,BX15)</f>
        <v>0</v>
      </c>
      <c r="CD15" s="16">
        <f t="shared" si="1"/>
        <v>0</v>
      </c>
      <c r="CE15" s="27">
        <f t="shared" ref="CE9:CE15" si="4">SUM(E15,I15,L15,O15,R15,U15,X15,AA15,AD15,AG15,AJ15,AM15,AP15,AS15,AV15,AY15,BB15,BE15,BH15,BK15,BN15,BQ15,BT15,BW15,BZ15)</f>
        <v>0</v>
      </c>
    </row>
    <row r="16" spans="1:83">
      <c r="A16" s="3" t="s">
        <v>152</v>
      </c>
      <c r="B16" s="3"/>
      <c r="C16" s="3">
        <f>SUM(C7:C14)</f>
        <v>0</v>
      </c>
      <c r="D16" s="3">
        <f t="shared" ref="D16:BO16" si="5">SUM(D7:D14)</f>
        <v>0</v>
      </c>
      <c r="E16" s="3">
        <f t="shared" si="5"/>
        <v>0</v>
      </c>
      <c r="F16" s="3">
        <f t="shared" si="5"/>
        <v>0</v>
      </c>
      <c r="G16" s="3">
        <f t="shared" si="5"/>
        <v>0</v>
      </c>
      <c r="H16" s="3">
        <f t="shared" si="5"/>
        <v>0</v>
      </c>
      <c r="I16" s="3">
        <f t="shared" si="5"/>
        <v>0</v>
      </c>
      <c r="J16" s="3">
        <f t="shared" si="5"/>
        <v>0</v>
      </c>
      <c r="K16" s="3">
        <f t="shared" si="5"/>
        <v>0</v>
      </c>
      <c r="L16" s="3">
        <f t="shared" si="5"/>
        <v>0</v>
      </c>
      <c r="M16" s="3">
        <f t="shared" si="5"/>
        <v>0</v>
      </c>
      <c r="N16" s="3">
        <f t="shared" si="5"/>
        <v>0</v>
      </c>
      <c r="O16" s="3">
        <f t="shared" si="5"/>
        <v>0</v>
      </c>
      <c r="P16" s="3">
        <f>SUM(P7:P14)</f>
        <v>2</v>
      </c>
      <c r="Q16" s="3">
        <f t="shared" si="5"/>
        <v>2</v>
      </c>
      <c r="R16" s="3">
        <f t="shared" si="5"/>
        <v>72</v>
      </c>
      <c r="S16" s="3">
        <f t="shared" si="5"/>
        <v>0</v>
      </c>
      <c r="T16" s="3">
        <f t="shared" si="5"/>
        <v>0</v>
      </c>
      <c r="U16" s="3">
        <f t="shared" si="5"/>
        <v>0</v>
      </c>
      <c r="V16" s="3">
        <f t="shared" si="5"/>
        <v>0</v>
      </c>
      <c r="W16" s="3">
        <f t="shared" si="5"/>
        <v>0</v>
      </c>
      <c r="X16" s="3">
        <f t="shared" si="5"/>
        <v>0</v>
      </c>
      <c r="Y16" s="3">
        <f t="shared" si="5"/>
        <v>0</v>
      </c>
      <c r="Z16" s="3">
        <f t="shared" si="5"/>
        <v>0</v>
      </c>
      <c r="AA16" s="3">
        <f t="shared" si="5"/>
        <v>0</v>
      </c>
      <c r="AB16" s="3">
        <f t="shared" si="5"/>
        <v>0</v>
      </c>
      <c r="AC16" s="3">
        <f t="shared" si="5"/>
        <v>0</v>
      </c>
      <c r="AD16" s="3">
        <f t="shared" si="5"/>
        <v>0</v>
      </c>
      <c r="AE16" s="3">
        <f t="shared" si="5"/>
        <v>0</v>
      </c>
      <c r="AF16" s="3">
        <f t="shared" si="5"/>
        <v>0</v>
      </c>
      <c r="AG16" s="3">
        <f t="shared" si="5"/>
        <v>0</v>
      </c>
      <c r="AH16" s="3">
        <f t="shared" si="5"/>
        <v>1</v>
      </c>
      <c r="AI16" s="3">
        <f t="shared" si="5"/>
        <v>1</v>
      </c>
      <c r="AJ16" s="3">
        <f t="shared" si="5"/>
        <v>18</v>
      </c>
      <c r="AK16" s="3">
        <f t="shared" si="5"/>
        <v>1</v>
      </c>
      <c r="AL16" s="3">
        <f t="shared" si="5"/>
        <v>0.44</v>
      </c>
      <c r="AM16" s="3">
        <f t="shared" si="5"/>
        <v>8</v>
      </c>
      <c r="AN16" s="3">
        <f t="shared" si="5"/>
        <v>1</v>
      </c>
      <c r="AO16" s="3">
        <f t="shared" si="5"/>
        <v>1</v>
      </c>
      <c r="AP16" s="3">
        <f t="shared" si="5"/>
        <v>18</v>
      </c>
      <c r="AQ16" s="3">
        <f t="shared" si="5"/>
        <v>1</v>
      </c>
      <c r="AR16" s="3">
        <f t="shared" si="5"/>
        <v>0.44</v>
      </c>
      <c r="AS16" s="3">
        <f t="shared" si="5"/>
        <v>8</v>
      </c>
      <c r="AT16" s="3">
        <f t="shared" si="5"/>
        <v>0</v>
      </c>
      <c r="AU16" s="3">
        <f t="shared" si="5"/>
        <v>0</v>
      </c>
      <c r="AV16" s="3">
        <f t="shared" si="5"/>
        <v>0</v>
      </c>
      <c r="AW16" s="3">
        <f t="shared" si="5"/>
        <v>0</v>
      </c>
      <c r="AX16" s="3">
        <f t="shared" si="5"/>
        <v>0</v>
      </c>
      <c r="AY16" s="3">
        <f t="shared" si="5"/>
        <v>0</v>
      </c>
      <c r="AZ16" s="3">
        <f t="shared" si="5"/>
        <v>0</v>
      </c>
      <c r="BA16" s="3">
        <f t="shared" si="5"/>
        <v>0</v>
      </c>
      <c r="BB16" s="3">
        <f t="shared" si="5"/>
        <v>0</v>
      </c>
      <c r="BC16" s="3">
        <f t="shared" si="5"/>
        <v>0</v>
      </c>
      <c r="BD16" s="3">
        <f t="shared" si="5"/>
        <v>0</v>
      </c>
      <c r="BE16" s="3">
        <f t="shared" si="5"/>
        <v>0</v>
      </c>
      <c r="BF16" s="3">
        <f t="shared" si="5"/>
        <v>1</v>
      </c>
      <c r="BG16" s="3">
        <f t="shared" si="5"/>
        <v>0.5</v>
      </c>
      <c r="BH16" s="3">
        <f t="shared" si="5"/>
        <v>9</v>
      </c>
      <c r="BI16" s="3">
        <f t="shared" si="5"/>
        <v>0</v>
      </c>
      <c r="BJ16" s="3">
        <f t="shared" si="5"/>
        <v>0</v>
      </c>
      <c r="BK16" s="3">
        <f t="shared" si="5"/>
        <v>0</v>
      </c>
      <c r="BL16" s="3">
        <f t="shared" si="5"/>
        <v>0</v>
      </c>
      <c r="BM16" s="3">
        <f t="shared" si="5"/>
        <v>0</v>
      </c>
      <c r="BN16" s="3">
        <f t="shared" si="5"/>
        <v>0</v>
      </c>
      <c r="BO16" s="3">
        <f t="shared" si="5"/>
        <v>2</v>
      </c>
      <c r="BP16" s="3">
        <f t="shared" ref="BP16:BZ16" si="6">SUM(BP7:BP14)</f>
        <v>1</v>
      </c>
      <c r="BQ16" s="3">
        <f t="shared" si="6"/>
        <v>18</v>
      </c>
      <c r="BR16" s="3">
        <f t="shared" si="6"/>
        <v>1</v>
      </c>
      <c r="BS16" s="3">
        <f t="shared" si="6"/>
        <v>1</v>
      </c>
      <c r="BT16" s="3">
        <f t="shared" si="6"/>
        <v>18</v>
      </c>
      <c r="BU16" s="3">
        <f t="shared" si="6"/>
        <v>0</v>
      </c>
      <c r="BV16" s="3">
        <f t="shared" si="6"/>
        <v>0</v>
      </c>
      <c r="BW16" s="3">
        <f t="shared" si="6"/>
        <v>0</v>
      </c>
      <c r="BX16" s="3">
        <f t="shared" si="6"/>
        <v>0</v>
      </c>
      <c r="BY16" s="3">
        <f t="shared" si="6"/>
        <v>0</v>
      </c>
      <c r="BZ16" s="3">
        <f t="shared" si="6"/>
        <v>0</v>
      </c>
      <c r="CA16" s="31"/>
      <c r="CC16" s="27"/>
      <c r="CD16" s="38"/>
      <c r="CE16" s="38"/>
    </row>
    <row r="18" spans="71:83">
      <c r="BT18">
        <f>SUM(T16,W16,Z16,AC16,AF16,AI16,AL16,AO16,AR16,AU16,AX16,BA16,BD16,BG16,BJ16,BM16,BP16,BS16)</f>
        <v>5.38</v>
      </c>
      <c r="BU18">
        <f>SUM(U16,X16,AA16,AD16,AG16,AJ16,AM16,AP16,AS16,AV16,AY16,BB16,BE16,BH16,BK15,BN16,BK16,BQ16,BQ16,BT16)</f>
        <v>115</v>
      </c>
      <c r="CC18">
        <f>SUM(CC7:CC15)</f>
        <v>10</v>
      </c>
      <c r="CD18">
        <f>SUM(CD7:CD14)</f>
        <v>7.38</v>
      </c>
      <c r="CE18">
        <f>SUM(CE7:CE15)</f>
        <v>169</v>
      </c>
    </row>
    <row r="20" spans="71:83">
      <c r="CC20">
        <f>SUM(CC18:CE18)</f>
        <v>186.38</v>
      </c>
    </row>
    <row r="25" spans="71:83">
      <c r="BS25">
        <f>SUM(S16,V16,Y16,AB16,AE16,AH16,AK16,AN16,AQ16,AT16,AW16,AZ16,BC16,BF16,BI16,BL16,BO16,BR16)</f>
        <v>8</v>
      </c>
    </row>
  </sheetData>
  <mergeCells count="27">
    <mergeCell ref="A4:A5"/>
    <mergeCell ref="C4:F5"/>
    <mergeCell ref="G4:I5"/>
    <mergeCell ref="S4:BK4"/>
    <mergeCell ref="J4:L5"/>
    <mergeCell ref="M4:O5"/>
    <mergeCell ref="P4:R5"/>
    <mergeCell ref="V5:X5"/>
    <mergeCell ref="Y5:AA5"/>
    <mergeCell ref="AB5:AD5"/>
    <mergeCell ref="AE5:AG5"/>
    <mergeCell ref="AH5:AJ5"/>
    <mergeCell ref="AK5:AM5"/>
    <mergeCell ref="AN5:AP5"/>
    <mergeCell ref="AQ5:AS5"/>
    <mergeCell ref="AT5:AV5"/>
    <mergeCell ref="BX5:CA5"/>
    <mergeCell ref="BU5:BW5"/>
    <mergeCell ref="S5:U5"/>
    <mergeCell ref="BC5:BE5"/>
    <mergeCell ref="BF5:BH5"/>
    <mergeCell ref="BI5:BK5"/>
    <mergeCell ref="BL5:BN5"/>
    <mergeCell ref="BO5:BQ5"/>
    <mergeCell ref="BR5:BT5"/>
    <mergeCell ref="AW5:AY5"/>
    <mergeCell ref="AZ5:BB5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19"/>
  <sheetViews>
    <sheetView tabSelected="1" workbookViewId="0">
      <selection activeCell="A7" sqref="A7:XFD14"/>
    </sheetView>
  </sheetViews>
  <sheetFormatPr defaultRowHeight="15"/>
  <cols>
    <col min="1" max="1" width="11" customWidth="1"/>
    <col min="2" max="2" width="7.85546875" customWidth="1"/>
    <col min="22" max="23" width="10.28515625" bestFit="1" customWidth="1"/>
  </cols>
  <sheetData>
    <row r="1" spans="1:23" ht="18.75">
      <c r="A1" s="291" t="s">
        <v>220</v>
      </c>
      <c r="B1" s="291"/>
    </row>
    <row r="4" spans="1:23" ht="15" customHeight="1">
      <c r="A4" s="280" t="s">
        <v>0</v>
      </c>
      <c r="C4" s="263" t="s">
        <v>218</v>
      </c>
      <c r="D4" s="263"/>
      <c r="E4" s="250"/>
      <c r="F4" s="205" t="s">
        <v>151</v>
      </c>
      <c r="G4" s="205"/>
      <c r="H4" s="281" t="s">
        <v>139</v>
      </c>
      <c r="I4" s="283"/>
      <c r="J4" s="281" t="s">
        <v>149</v>
      </c>
      <c r="K4" s="283"/>
      <c r="L4" s="281" t="s">
        <v>140</v>
      </c>
      <c r="M4" s="283"/>
      <c r="N4" s="281" t="s">
        <v>228</v>
      </c>
      <c r="O4" s="283"/>
      <c r="P4" s="287" t="s">
        <v>145</v>
      </c>
      <c r="Q4" s="288"/>
      <c r="R4" s="39"/>
      <c r="S4" s="39"/>
      <c r="T4" s="23"/>
    </row>
    <row r="5" spans="1:23" ht="30" customHeight="1">
      <c r="A5" s="280"/>
      <c r="C5" s="250"/>
      <c r="D5" s="250"/>
      <c r="E5" s="250"/>
      <c r="F5" s="205"/>
      <c r="G5" s="205"/>
      <c r="H5" s="284"/>
      <c r="I5" s="286"/>
      <c r="J5" s="284"/>
      <c r="K5" s="286"/>
      <c r="L5" s="284"/>
      <c r="M5" s="286"/>
      <c r="N5" s="284"/>
      <c r="O5" s="286"/>
      <c r="P5" s="289"/>
      <c r="Q5" s="290"/>
      <c r="R5" s="275" t="s">
        <v>214</v>
      </c>
      <c r="S5" s="275"/>
      <c r="T5" s="275"/>
    </row>
    <row r="6" spans="1:23" s="41" customFormat="1" ht="78">
      <c r="A6" s="40"/>
      <c r="C6" s="47" t="s">
        <v>225</v>
      </c>
      <c r="D6" s="47" t="s">
        <v>226</v>
      </c>
      <c r="E6" s="42" t="s">
        <v>213</v>
      </c>
      <c r="F6" s="47" t="s">
        <v>225</v>
      </c>
      <c r="G6" s="47" t="s">
        <v>226</v>
      </c>
      <c r="H6" s="47" t="s">
        <v>225</v>
      </c>
      <c r="I6" s="47" t="s">
        <v>226</v>
      </c>
      <c r="J6" s="47" t="s">
        <v>225</v>
      </c>
      <c r="K6" s="47" t="s">
        <v>226</v>
      </c>
      <c r="L6" s="47" t="s">
        <v>225</v>
      </c>
      <c r="M6" s="47" t="s">
        <v>226</v>
      </c>
      <c r="N6" s="47" t="s">
        <v>225</v>
      </c>
      <c r="O6" s="47" t="s">
        <v>226</v>
      </c>
      <c r="P6" s="47" t="s">
        <v>225</v>
      </c>
      <c r="Q6" s="47" t="s">
        <v>226</v>
      </c>
      <c r="R6" s="47" t="s">
        <v>225</v>
      </c>
      <c r="S6" s="47" t="s">
        <v>226</v>
      </c>
      <c r="T6" s="43" t="s">
        <v>219</v>
      </c>
      <c r="V6" s="47" t="s">
        <v>225</v>
      </c>
      <c r="W6" s="47" t="s">
        <v>226</v>
      </c>
    </row>
    <row r="7" spans="1:23" s="180" customFormat="1">
      <c r="A7" s="13" t="s">
        <v>126</v>
      </c>
      <c r="B7" s="13"/>
      <c r="C7" s="13"/>
      <c r="D7" s="13"/>
      <c r="E7" s="100"/>
      <c r="F7" s="13"/>
      <c r="G7" s="13"/>
      <c r="H7" s="13"/>
      <c r="I7" s="172"/>
      <c r="J7" s="172"/>
      <c r="K7" s="172"/>
      <c r="L7" s="172"/>
      <c r="M7" s="172"/>
      <c r="N7" s="13"/>
      <c r="O7" s="13"/>
      <c r="P7" s="13"/>
      <c r="Q7" s="13"/>
      <c r="R7" s="13"/>
      <c r="S7" s="13"/>
      <c r="T7" s="100"/>
      <c r="V7" s="13">
        <f>SUM(C7,F7,H7,J7,L7,N7,P7,R7)</f>
        <v>0</v>
      </c>
      <c r="W7" s="13">
        <f>SUM(D7,G7,I7,K7,M7,O7,Q7,S7)</f>
        <v>0</v>
      </c>
    </row>
    <row r="8" spans="1:23" s="181" customFormat="1">
      <c r="A8" s="93" t="s">
        <v>127</v>
      </c>
      <c r="B8" s="93"/>
      <c r="C8" s="93"/>
      <c r="D8" s="93"/>
      <c r="E8" s="93"/>
      <c r="F8" s="93"/>
      <c r="G8" s="93"/>
      <c r="H8" s="93"/>
      <c r="I8" s="202"/>
      <c r="J8" s="202"/>
      <c r="K8" s="202"/>
      <c r="L8" s="202"/>
      <c r="M8" s="202"/>
      <c r="N8" s="93">
        <v>4</v>
      </c>
      <c r="O8" s="93"/>
      <c r="P8" s="93"/>
      <c r="Q8" s="93"/>
      <c r="R8" s="93"/>
      <c r="S8" s="93"/>
      <c r="T8" s="93"/>
      <c r="V8" s="93">
        <f t="shared" ref="V8:V14" si="0">SUM(C8,F8,H8,J8,L8,N8,P8,R8)</f>
        <v>4</v>
      </c>
      <c r="W8" s="93">
        <f t="shared" ref="W8:W14" si="1">SUM(D8,G8,I8,K8,M8,O8,Q8,S8)</f>
        <v>0</v>
      </c>
    </row>
    <row r="9" spans="1:23" s="181" customFormat="1">
      <c r="A9" s="93" t="s">
        <v>128</v>
      </c>
      <c r="B9" s="93"/>
      <c r="C9" s="93"/>
      <c r="D9" s="93"/>
      <c r="E9" s="93"/>
      <c r="F9" s="93"/>
      <c r="G9" s="93"/>
      <c r="H9" s="93"/>
      <c r="I9" s="130"/>
      <c r="J9" s="130"/>
      <c r="K9" s="130"/>
      <c r="L9" s="130"/>
      <c r="M9" s="130"/>
      <c r="N9" s="93">
        <v>4</v>
      </c>
      <c r="O9" s="93"/>
      <c r="P9" s="93"/>
      <c r="Q9" s="93"/>
      <c r="R9" s="93"/>
      <c r="S9" s="93"/>
      <c r="T9" s="93"/>
      <c r="V9" s="93">
        <f t="shared" si="0"/>
        <v>4</v>
      </c>
      <c r="W9" s="93">
        <f t="shared" si="1"/>
        <v>0</v>
      </c>
    </row>
    <row r="10" spans="1:23" s="180" customFormat="1">
      <c r="A10" s="13" t="s">
        <v>129</v>
      </c>
      <c r="B10" s="13"/>
      <c r="C10" s="13"/>
      <c r="D10" s="13"/>
      <c r="E10" s="100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00"/>
      <c r="V10" s="13">
        <f t="shared" si="0"/>
        <v>0</v>
      </c>
      <c r="W10" s="13">
        <f t="shared" si="1"/>
        <v>0</v>
      </c>
    </row>
    <row r="11" spans="1:23" s="180" customFormat="1" ht="38.25" customHeight="1">
      <c r="A11" s="13" t="s">
        <v>130</v>
      </c>
      <c r="B11" s="13"/>
      <c r="C11" s="13"/>
      <c r="D11" s="13"/>
      <c r="E11" s="100"/>
      <c r="F11" s="13"/>
      <c r="G11" s="13"/>
      <c r="H11" s="13"/>
      <c r="I11" s="200"/>
      <c r="J11" s="200"/>
      <c r="K11" s="200"/>
      <c r="L11" s="200"/>
      <c r="M11" s="200"/>
      <c r="N11" s="13"/>
      <c r="O11" s="13"/>
      <c r="P11" s="13"/>
      <c r="Q11" s="13"/>
      <c r="R11" s="13"/>
      <c r="S11" s="13"/>
      <c r="T11" s="100"/>
      <c r="V11" s="13">
        <f t="shared" si="0"/>
        <v>0</v>
      </c>
      <c r="W11" s="13">
        <f t="shared" si="1"/>
        <v>0</v>
      </c>
    </row>
    <row r="12" spans="1:23" s="180" customFormat="1">
      <c r="A12" s="13" t="s">
        <v>156</v>
      </c>
      <c r="B12" s="13"/>
      <c r="C12" s="13"/>
      <c r="D12" s="13"/>
      <c r="E12" s="100"/>
      <c r="F12" s="13"/>
      <c r="G12" s="13"/>
      <c r="H12" s="13"/>
      <c r="I12" s="172"/>
      <c r="J12" s="172"/>
      <c r="K12" s="172"/>
      <c r="L12" s="172">
        <v>1</v>
      </c>
      <c r="M12" s="172"/>
      <c r="N12" s="13">
        <v>1</v>
      </c>
      <c r="O12" s="13"/>
      <c r="P12" s="13"/>
      <c r="Q12" s="13"/>
      <c r="R12" s="13"/>
      <c r="S12" s="13"/>
      <c r="T12" s="100"/>
      <c r="V12" s="13">
        <f t="shared" si="0"/>
        <v>2</v>
      </c>
      <c r="W12" s="13">
        <f t="shared" si="1"/>
        <v>0</v>
      </c>
    </row>
    <row r="13" spans="1:23" s="180" customFormat="1">
      <c r="A13" s="13" t="s">
        <v>131</v>
      </c>
      <c r="B13" s="13"/>
      <c r="C13" s="13"/>
      <c r="D13" s="13"/>
      <c r="E13" s="100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00"/>
      <c r="V13" s="13">
        <f t="shared" si="0"/>
        <v>0</v>
      </c>
      <c r="W13" s="13">
        <f t="shared" si="1"/>
        <v>0</v>
      </c>
    </row>
    <row r="14" spans="1:23" s="180" customFormat="1">
      <c r="A14" s="13" t="s">
        <v>132</v>
      </c>
      <c r="B14" s="13"/>
      <c r="C14" s="13"/>
      <c r="D14" s="13"/>
      <c r="E14" s="100"/>
      <c r="F14" s="13"/>
      <c r="G14" s="13"/>
      <c r="H14" s="13"/>
      <c r="I14" s="172"/>
      <c r="J14" s="172"/>
      <c r="K14" s="172"/>
      <c r="L14" s="172"/>
      <c r="M14" s="172"/>
      <c r="N14" s="13"/>
      <c r="O14" s="13"/>
      <c r="P14" s="13"/>
      <c r="Q14" s="13"/>
      <c r="R14" s="13"/>
      <c r="S14" s="13"/>
      <c r="T14" s="100"/>
      <c r="V14" s="13">
        <f t="shared" si="0"/>
        <v>0</v>
      </c>
      <c r="W14" s="13">
        <f t="shared" si="1"/>
        <v>0</v>
      </c>
    </row>
    <row r="15" spans="1:23" s="15" customFormat="1">
      <c r="A15" s="14"/>
      <c r="B15" s="14"/>
      <c r="C15" s="14"/>
      <c r="D15" s="14"/>
      <c r="E15" s="22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22"/>
      <c r="V15" s="26"/>
      <c r="W15" s="26"/>
    </row>
    <row r="16" spans="1:23">
      <c r="A16" s="3" t="s">
        <v>152</v>
      </c>
      <c r="B16" s="3"/>
      <c r="C16" s="3">
        <f>SUM(C7:C14)</f>
        <v>0</v>
      </c>
      <c r="D16" s="3">
        <f t="shared" ref="D16:S16" si="2">SUM(D7:D14)</f>
        <v>0</v>
      </c>
      <c r="E16" s="3">
        <f t="shared" si="2"/>
        <v>0</v>
      </c>
      <c r="F16" s="3">
        <f t="shared" si="2"/>
        <v>0</v>
      </c>
      <c r="G16" s="3">
        <f t="shared" si="2"/>
        <v>0</v>
      </c>
      <c r="H16" s="3">
        <f t="shared" si="2"/>
        <v>0</v>
      </c>
      <c r="I16" s="3">
        <f t="shared" si="2"/>
        <v>0</v>
      </c>
      <c r="J16" s="3">
        <f t="shared" si="2"/>
        <v>0</v>
      </c>
      <c r="K16" s="3">
        <f t="shared" si="2"/>
        <v>0</v>
      </c>
      <c r="L16" s="3">
        <f t="shared" si="2"/>
        <v>1</v>
      </c>
      <c r="M16" s="3">
        <f t="shared" si="2"/>
        <v>0</v>
      </c>
      <c r="N16" s="3">
        <f t="shared" si="2"/>
        <v>9</v>
      </c>
      <c r="O16" s="3">
        <f t="shared" si="2"/>
        <v>0</v>
      </c>
      <c r="P16" s="3">
        <f t="shared" si="2"/>
        <v>0</v>
      </c>
      <c r="Q16" s="3">
        <f t="shared" si="2"/>
        <v>0</v>
      </c>
      <c r="R16" s="3">
        <f t="shared" si="2"/>
        <v>0</v>
      </c>
      <c r="S16" s="3">
        <f t="shared" si="2"/>
        <v>0</v>
      </c>
      <c r="T16" s="31"/>
      <c r="V16" s="26">
        <f>SUM(V7:V14)</f>
        <v>10</v>
      </c>
      <c r="W16" s="6">
        <f>SUM(W7:W13)</f>
        <v>0</v>
      </c>
    </row>
    <row r="19" spans="19:19">
      <c r="S19">
        <f>SUM(C16:S17)</f>
        <v>10</v>
      </c>
    </row>
  </sheetData>
  <mergeCells count="10">
    <mergeCell ref="A1:B1"/>
    <mergeCell ref="A4:A5"/>
    <mergeCell ref="C4:E5"/>
    <mergeCell ref="F4:G5"/>
    <mergeCell ref="H4:I5"/>
    <mergeCell ref="R5:T5"/>
    <mergeCell ref="N4:O5"/>
    <mergeCell ref="P4:Q5"/>
    <mergeCell ref="J4:K5"/>
    <mergeCell ref="L4:M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Q19"/>
  <sheetViews>
    <sheetView zoomScale="90" zoomScaleNormal="90" workbookViewId="0">
      <pane xSplit="1" topLeftCell="DA1" activePane="topRight" state="frozen"/>
      <selection pane="topRight" activeCell="DJ21" sqref="DJ21"/>
    </sheetView>
  </sheetViews>
  <sheetFormatPr defaultRowHeight="15"/>
  <cols>
    <col min="1" max="1" width="16.140625" customWidth="1"/>
  </cols>
  <sheetData>
    <row r="1" spans="1:121">
      <c r="A1" t="s">
        <v>170</v>
      </c>
    </row>
    <row r="4" spans="1:121" ht="121.5" customHeight="1">
      <c r="A4" s="5" t="s">
        <v>0</v>
      </c>
      <c r="B4" s="1"/>
      <c r="C4" s="292" t="s">
        <v>314</v>
      </c>
      <c r="D4" s="293"/>
      <c r="E4" s="294"/>
      <c r="F4" s="218" t="s">
        <v>232</v>
      </c>
      <c r="G4" s="303"/>
      <c r="H4" s="304"/>
      <c r="I4" s="292" t="s">
        <v>336</v>
      </c>
      <c r="J4" s="298"/>
      <c r="K4" s="297"/>
      <c r="L4" s="292" t="s">
        <v>262</v>
      </c>
      <c r="M4" s="298"/>
      <c r="N4" s="297"/>
      <c r="O4" s="292" t="s">
        <v>240</v>
      </c>
      <c r="P4" s="298"/>
      <c r="Q4" s="297"/>
      <c r="R4" s="300" t="s">
        <v>165</v>
      </c>
      <c r="S4" s="301"/>
      <c r="T4" s="302"/>
      <c r="U4" s="299" t="s">
        <v>146</v>
      </c>
      <c r="V4" s="299"/>
      <c r="W4" s="299"/>
      <c r="X4" s="218" t="s">
        <v>153</v>
      </c>
      <c r="Y4" s="219"/>
      <c r="Z4" s="220"/>
      <c r="AA4" s="292" t="s">
        <v>233</v>
      </c>
      <c r="AB4" s="298"/>
      <c r="AC4" s="297"/>
      <c r="AD4" s="292" t="s">
        <v>234</v>
      </c>
      <c r="AE4" s="298"/>
      <c r="AF4" s="297"/>
      <c r="AG4" s="300" t="s">
        <v>303</v>
      </c>
      <c r="AH4" s="301"/>
      <c r="AI4" s="302"/>
      <c r="AJ4" s="300" t="s">
        <v>139</v>
      </c>
      <c r="AK4" s="301"/>
      <c r="AL4" s="302"/>
      <c r="AM4" s="292" t="s">
        <v>149</v>
      </c>
      <c r="AN4" s="298"/>
      <c r="AO4" s="297"/>
      <c r="AP4" s="295" t="s">
        <v>353</v>
      </c>
      <c r="AQ4" s="296"/>
      <c r="AR4" s="297"/>
      <c r="AS4" s="292" t="s">
        <v>147</v>
      </c>
      <c r="AT4" s="298"/>
      <c r="AU4" s="297"/>
      <c r="AV4" s="300" t="s">
        <v>249</v>
      </c>
      <c r="AW4" s="301"/>
      <c r="AX4" s="302"/>
      <c r="AY4" s="299" t="s">
        <v>164</v>
      </c>
      <c r="AZ4" s="299"/>
      <c r="BA4" s="305"/>
      <c r="BB4" s="300" t="s">
        <v>251</v>
      </c>
      <c r="BC4" s="301"/>
      <c r="BD4" s="302"/>
      <c r="BE4" s="300" t="s">
        <v>252</v>
      </c>
      <c r="BF4" s="301"/>
      <c r="BG4" s="302"/>
      <c r="BH4" s="300" t="s">
        <v>253</v>
      </c>
      <c r="BI4" s="301"/>
      <c r="BJ4" s="302"/>
      <c r="BK4" s="300" t="s">
        <v>254</v>
      </c>
      <c r="BL4" s="301"/>
      <c r="BM4" s="302"/>
      <c r="BN4" s="300" t="s">
        <v>331</v>
      </c>
      <c r="BO4" s="301"/>
      <c r="BP4" s="302"/>
      <c r="BQ4" s="300" t="s">
        <v>333</v>
      </c>
      <c r="BR4" s="301"/>
      <c r="BS4" s="302"/>
      <c r="BT4" s="300" t="s">
        <v>332</v>
      </c>
      <c r="BU4" s="301"/>
      <c r="BV4" s="302"/>
      <c r="BW4" s="299" t="s">
        <v>250</v>
      </c>
      <c r="BX4" s="299"/>
      <c r="BY4" s="306"/>
      <c r="BZ4" s="218" t="s">
        <v>241</v>
      </c>
      <c r="CA4" s="303"/>
      <c r="CB4" s="304"/>
      <c r="CC4" s="218" t="s">
        <v>242</v>
      </c>
      <c r="CD4" s="303"/>
      <c r="CE4" s="304"/>
      <c r="CF4" s="218" t="s">
        <v>243</v>
      </c>
      <c r="CG4" s="303"/>
      <c r="CH4" s="304"/>
      <c r="CI4" s="218" t="s">
        <v>244</v>
      </c>
      <c r="CJ4" s="303"/>
      <c r="CK4" s="304"/>
      <c r="CL4" s="218" t="s">
        <v>245</v>
      </c>
      <c r="CM4" s="303"/>
      <c r="CN4" s="304"/>
      <c r="CO4" s="218" t="s">
        <v>246</v>
      </c>
      <c r="CP4" s="303"/>
      <c r="CQ4" s="304"/>
      <c r="CR4" s="300" t="s">
        <v>263</v>
      </c>
      <c r="CS4" s="301"/>
      <c r="CT4" s="301"/>
      <c r="CU4" s="301" t="s">
        <v>264</v>
      </c>
      <c r="CV4" s="301"/>
      <c r="CW4" s="301"/>
      <c r="CX4" s="301" t="s">
        <v>265</v>
      </c>
      <c r="CY4" s="301"/>
      <c r="CZ4" s="302"/>
      <c r="DA4" s="292" t="s">
        <v>347</v>
      </c>
      <c r="DB4" s="298"/>
      <c r="DC4" s="297"/>
      <c r="DD4" s="295" t="s">
        <v>277</v>
      </c>
      <c r="DE4" s="296"/>
      <c r="DF4" s="297"/>
      <c r="DG4" s="295" t="s">
        <v>167</v>
      </c>
      <c r="DH4" s="296"/>
      <c r="DI4" s="297"/>
      <c r="DJ4" s="295" t="s">
        <v>235</v>
      </c>
      <c r="DK4" s="296"/>
      <c r="DL4" s="297"/>
      <c r="DN4" s="34" t="s">
        <v>175</v>
      </c>
      <c r="DO4" s="34" t="s">
        <v>176</v>
      </c>
      <c r="DP4" s="34" t="s">
        <v>237</v>
      </c>
    </row>
    <row r="5" spans="1:121" s="11" customFormat="1" ht="38.25" customHeight="1">
      <c r="A5" s="10"/>
      <c r="B5" s="10"/>
      <c r="C5" s="34" t="s">
        <v>175</v>
      </c>
      <c r="D5" s="34" t="s">
        <v>176</v>
      </c>
      <c r="E5" s="34" t="s">
        <v>237</v>
      </c>
      <c r="F5" s="34" t="s">
        <v>175</v>
      </c>
      <c r="G5" s="34" t="s">
        <v>176</v>
      </c>
      <c r="H5" s="34" t="s">
        <v>237</v>
      </c>
      <c r="I5" s="34" t="s">
        <v>175</v>
      </c>
      <c r="J5" s="34" t="s">
        <v>176</v>
      </c>
      <c r="K5" s="34" t="s">
        <v>237</v>
      </c>
      <c r="L5" s="34" t="s">
        <v>175</v>
      </c>
      <c r="M5" s="34" t="s">
        <v>176</v>
      </c>
      <c r="N5" s="34" t="s">
        <v>237</v>
      </c>
      <c r="O5" s="34" t="s">
        <v>175</v>
      </c>
      <c r="P5" s="34" t="s">
        <v>176</v>
      </c>
      <c r="Q5" s="34" t="s">
        <v>237</v>
      </c>
      <c r="R5" s="34" t="s">
        <v>175</v>
      </c>
      <c r="S5" s="34" t="s">
        <v>176</v>
      </c>
      <c r="T5" s="34" t="s">
        <v>237</v>
      </c>
      <c r="U5" s="34" t="s">
        <v>175</v>
      </c>
      <c r="V5" s="34" t="s">
        <v>176</v>
      </c>
      <c r="W5" s="34" t="s">
        <v>237</v>
      </c>
      <c r="X5" s="34" t="s">
        <v>175</v>
      </c>
      <c r="Y5" s="34" t="s">
        <v>176</v>
      </c>
      <c r="Z5" s="34" t="s">
        <v>237</v>
      </c>
      <c r="AA5" s="34" t="s">
        <v>175</v>
      </c>
      <c r="AB5" s="34" t="s">
        <v>176</v>
      </c>
      <c r="AC5" s="34" t="s">
        <v>237</v>
      </c>
      <c r="AD5" s="34" t="s">
        <v>175</v>
      </c>
      <c r="AE5" s="34" t="s">
        <v>176</v>
      </c>
      <c r="AF5" s="34" t="s">
        <v>237</v>
      </c>
      <c r="AG5" s="34" t="s">
        <v>175</v>
      </c>
      <c r="AH5" s="34" t="s">
        <v>176</v>
      </c>
      <c r="AI5" s="34" t="s">
        <v>237</v>
      </c>
      <c r="AJ5" s="34" t="s">
        <v>175</v>
      </c>
      <c r="AK5" s="34" t="s">
        <v>176</v>
      </c>
      <c r="AL5" s="34" t="s">
        <v>261</v>
      </c>
      <c r="AM5" s="34" t="s">
        <v>175</v>
      </c>
      <c r="AN5" s="34" t="s">
        <v>176</v>
      </c>
      <c r="AO5" s="34" t="s">
        <v>261</v>
      </c>
      <c r="AP5" s="34" t="s">
        <v>175</v>
      </c>
      <c r="AQ5" s="34" t="s">
        <v>176</v>
      </c>
      <c r="AR5" s="34" t="s">
        <v>237</v>
      </c>
      <c r="AS5" s="34" t="s">
        <v>175</v>
      </c>
      <c r="AT5" s="34" t="s">
        <v>176</v>
      </c>
      <c r="AU5" s="34" t="s">
        <v>237</v>
      </c>
      <c r="AV5" s="34" t="s">
        <v>175</v>
      </c>
      <c r="AW5" s="34" t="s">
        <v>176</v>
      </c>
      <c r="AX5" s="34" t="s">
        <v>237</v>
      </c>
      <c r="AY5" s="34" t="s">
        <v>175</v>
      </c>
      <c r="AZ5" s="34" t="s">
        <v>176</v>
      </c>
      <c r="BA5" s="34" t="s">
        <v>237</v>
      </c>
      <c r="BB5" s="34" t="s">
        <v>175</v>
      </c>
      <c r="BC5" s="34" t="s">
        <v>176</v>
      </c>
      <c r="BD5" s="34" t="s">
        <v>237</v>
      </c>
      <c r="BE5" s="34" t="s">
        <v>175</v>
      </c>
      <c r="BF5" s="34" t="s">
        <v>176</v>
      </c>
      <c r="BG5" s="34" t="s">
        <v>237</v>
      </c>
      <c r="BH5" s="34" t="s">
        <v>175</v>
      </c>
      <c r="BI5" s="34" t="s">
        <v>176</v>
      </c>
      <c r="BJ5" s="34" t="s">
        <v>237</v>
      </c>
      <c r="BK5" s="34" t="s">
        <v>175</v>
      </c>
      <c r="BL5" s="34" t="s">
        <v>176</v>
      </c>
      <c r="BM5" s="34" t="s">
        <v>237</v>
      </c>
      <c r="BN5" s="34" t="s">
        <v>175</v>
      </c>
      <c r="BO5" s="34" t="s">
        <v>176</v>
      </c>
      <c r="BP5" s="34" t="s">
        <v>237</v>
      </c>
      <c r="BQ5" s="34" t="s">
        <v>175</v>
      </c>
      <c r="BR5" s="34" t="s">
        <v>176</v>
      </c>
      <c r="BS5" s="34" t="s">
        <v>237</v>
      </c>
      <c r="BT5" s="34" t="s">
        <v>175</v>
      </c>
      <c r="BU5" s="34" t="s">
        <v>176</v>
      </c>
      <c r="BV5" s="34" t="s">
        <v>237</v>
      </c>
      <c r="BW5" s="34" t="s">
        <v>175</v>
      </c>
      <c r="BX5" s="34" t="s">
        <v>176</v>
      </c>
      <c r="BY5" s="34" t="s">
        <v>237</v>
      </c>
      <c r="BZ5" s="34" t="s">
        <v>175</v>
      </c>
      <c r="CA5" s="34" t="s">
        <v>176</v>
      </c>
      <c r="CB5" s="34" t="s">
        <v>237</v>
      </c>
      <c r="CC5" s="34" t="s">
        <v>175</v>
      </c>
      <c r="CD5" s="34" t="s">
        <v>176</v>
      </c>
      <c r="CE5" s="34" t="s">
        <v>237</v>
      </c>
      <c r="CF5" s="34" t="s">
        <v>175</v>
      </c>
      <c r="CG5" s="34" t="s">
        <v>176</v>
      </c>
      <c r="CH5" s="34" t="s">
        <v>237</v>
      </c>
      <c r="CI5" s="34" t="s">
        <v>175</v>
      </c>
      <c r="CJ5" s="34" t="s">
        <v>176</v>
      </c>
      <c r="CK5" s="34" t="s">
        <v>237</v>
      </c>
      <c r="CL5" s="34" t="s">
        <v>175</v>
      </c>
      <c r="CM5" s="34" t="s">
        <v>176</v>
      </c>
      <c r="CN5" s="34" t="s">
        <v>237</v>
      </c>
      <c r="CO5" s="34" t="s">
        <v>175</v>
      </c>
      <c r="CP5" s="34" t="s">
        <v>176</v>
      </c>
      <c r="CQ5" s="34" t="s">
        <v>237</v>
      </c>
      <c r="CR5" s="34" t="s">
        <v>175</v>
      </c>
      <c r="CS5" s="34" t="s">
        <v>176</v>
      </c>
      <c r="CT5" s="34" t="s">
        <v>237</v>
      </c>
      <c r="CU5" s="34" t="s">
        <v>175</v>
      </c>
      <c r="CV5" s="34" t="s">
        <v>176</v>
      </c>
      <c r="CW5" s="34" t="s">
        <v>237</v>
      </c>
      <c r="CX5" s="34" t="s">
        <v>175</v>
      </c>
      <c r="CY5" s="34" t="s">
        <v>176</v>
      </c>
      <c r="CZ5" s="34" t="s">
        <v>237</v>
      </c>
      <c r="DA5" s="34" t="s">
        <v>175</v>
      </c>
      <c r="DB5" s="34" t="s">
        <v>176</v>
      </c>
      <c r="DC5" s="34" t="s">
        <v>237</v>
      </c>
      <c r="DD5" s="34" t="s">
        <v>175</v>
      </c>
      <c r="DE5" s="34" t="s">
        <v>176</v>
      </c>
      <c r="DF5" s="34" t="s">
        <v>255</v>
      </c>
      <c r="DG5" s="34" t="s">
        <v>175</v>
      </c>
      <c r="DH5" s="34" t="s">
        <v>176</v>
      </c>
      <c r="DI5" s="34" t="s">
        <v>237</v>
      </c>
      <c r="DJ5" s="34" t="s">
        <v>175</v>
      </c>
      <c r="DK5" s="34" t="s">
        <v>176</v>
      </c>
      <c r="DL5" s="34" t="s">
        <v>237</v>
      </c>
      <c r="DN5" s="10"/>
      <c r="DO5" s="10"/>
      <c r="DP5" s="10"/>
    </row>
    <row r="6" spans="1:121" s="46" customFormat="1" ht="15.7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44"/>
      <c r="V6" s="44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26"/>
      <c r="DE6" s="26"/>
      <c r="DF6" s="26"/>
      <c r="DG6" s="26"/>
      <c r="DH6" s="26"/>
      <c r="DI6" s="26"/>
      <c r="DJ6" s="26"/>
      <c r="DK6" s="26"/>
      <c r="DL6" s="26"/>
      <c r="DN6" s="26"/>
      <c r="DO6" s="26"/>
      <c r="DP6" s="26"/>
    </row>
    <row r="7" spans="1:121" s="190" customFormat="1" ht="15.75">
      <c r="A7" s="95" t="s">
        <v>133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>
        <v>1</v>
      </c>
      <c r="P7" s="95">
        <v>0.5</v>
      </c>
      <c r="Q7" s="95">
        <v>360</v>
      </c>
      <c r="R7" s="95">
        <v>1</v>
      </c>
      <c r="S7" s="95">
        <v>1</v>
      </c>
      <c r="T7" s="95">
        <v>720</v>
      </c>
      <c r="U7" s="196"/>
      <c r="V7" s="196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>
        <v>2</v>
      </c>
      <c r="BC7" s="95">
        <v>2</v>
      </c>
      <c r="BD7" s="95">
        <v>1480</v>
      </c>
      <c r="BE7" s="95">
        <v>1</v>
      </c>
      <c r="BF7" s="95">
        <v>1</v>
      </c>
      <c r="BG7" s="95">
        <v>720</v>
      </c>
      <c r="BH7" s="95">
        <v>1</v>
      </c>
      <c r="BI7" s="95">
        <v>0.5</v>
      </c>
      <c r="BJ7" s="95">
        <v>360</v>
      </c>
      <c r="BK7" s="95">
        <v>1</v>
      </c>
      <c r="BL7" s="95">
        <v>1</v>
      </c>
      <c r="BM7" s="95">
        <v>1080</v>
      </c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197"/>
      <c r="CS7" s="197"/>
      <c r="CT7" s="197"/>
      <c r="CU7" s="197"/>
      <c r="CV7" s="197"/>
      <c r="CW7" s="197"/>
      <c r="CX7" s="197"/>
      <c r="CY7" s="197"/>
      <c r="CZ7" s="197"/>
      <c r="DA7" s="197"/>
      <c r="DB7" s="197"/>
      <c r="DC7" s="197"/>
      <c r="DD7" s="95"/>
      <c r="DE7" s="95"/>
      <c r="DF7" s="95"/>
      <c r="DG7" s="95"/>
      <c r="DH7" s="95"/>
      <c r="DI7" s="95"/>
      <c r="DJ7" s="95"/>
      <c r="DK7" s="95"/>
      <c r="DL7" s="95"/>
      <c r="DN7" s="95">
        <f>SUM(C7,F7,I7,L7,O7,R7,U7,X7,AA7,AD7,AG7,AJ7,AM7,AP7,AS7,AV7,AY7,BB7,BE7,BH7,BK7,BN7,BQ7,BT7,BW7,BZ7,CC7,CF7,CI7,CL7,CO7,CR7,CU7,CX7,DA7,DD7,DG7,DJ7)</f>
        <v>7</v>
      </c>
      <c r="DO7" s="95">
        <f>SUM(D7,G7,J7,M7,P7,S7,V7,Y7,AB7,AE7,AH7,AK7,AN7,AQ7,AT7,AW7,AZ7,BC7,BF7,BI7,BL7,BO7,BR7,BU7,BX7,CA7,CD7,CG7,CJ7,CM7,CP7,CS7,CV7,CY7,DB7,DE7,DH7,DK7)</f>
        <v>6</v>
      </c>
      <c r="DP7" s="95">
        <f>SUM(E7,H7,K7,N7,Q7,T7,W7,Z7,AC7,AF7,AI7,AL7,AO7,AR7,AU7,AX7,BA7,BD7,BG7,BJ7,BM7,BP7,BS7,BV7,BY7,CB7,CE7,CH7,CK7,CN7,CQ7,CT7,CW7,CZ7,DC7,DF7,DI7,DL7)</f>
        <v>4720</v>
      </c>
    </row>
    <row r="8" spans="1:121" s="190" customFormat="1" ht="15.75">
      <c r="A8" s="95" t="s">
        <v>134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196">
        <v>1</v>
      </c>
      <c r="V8" s="196">
        <v>1</v>
      </c>
      <c r="W8" s="95">
        <v>720</v>
      </c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>
        <v>1</v>
      </c>
      <c r="BO8" s="95">
        <v>1</v>
      </c>
      <c r="BP8" s="95">
        <v>1080</v>
      </c>
      <c r="BQ8" s="95">
        <v>1</v>
      </c>
      <c r="BR8" s="95">
        <v>1</v>
      </c>
      <c r="BS8" s="95">
        <v>1080</v>
      </c>
      <c r="BT8" s="95">
        <v>1</v>
      </c>
      <c r="BU8" s="95">
        <v>1</v>
      </c>
      <c r="BV8" s="95">
        <v>1080</v>
      </c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197"/>
      <c r="CS8" s="197"/>
      <c r="CT8" s="197"/>
      <c r="CU8" s="197"/>
      <c r="CV8" s="197"/>
      <c r="CW8" s="197"/>
      <c r="CX8" s="197"/>
      <c r="CY8" s="197"/>
      <c r="CZ8" s="197"/>
      <c r="DA8" s="197"/>
      <c r="DB8" s="197"/>
      <c r="DC8" s="197"/>
      <c r="DD8" s="95"/>
      <c r="DE8" s="95"/>
      <c r="DF8" s="95"/>
      <c r="DG8" s="95"/>
      <c r="DH8" s="95"/>
      <c r="DI8" s="95"/>
      <c r="DJ8" s="95">
        <v>1</v>
      </c>
      <c r="DK8" s="95">
        <v>0.5</v>
      </c>
      <c r="DL8" s="95">
        <v>360</v>
      </c>
      <c r="DN8" s="13">
        <f t="shared" ref="DN8:DN14" si="0">SUM(C8,F8,I8,L8,O8,R8,U8,X8,AA8,AD8,AG8,AJ8,AM8,AP8,AS8,AV8,AY8,BB8,BE8,BH8,BK8,BN8,BQ8,BT8,BW8,BZ8,CC8,CF8,CI8,CL8,CO8,CR8,CU8,CX8,DA8,DD8,DG8,DJ8)</f>
        <v>5</v>
      </c>
      <c r="DO8" s="95">
        <f t="shared" ref="DO8:DO14" si="1">SUM(D8,G8,J8,M8,P8,S8,V8,Y8,AB8,AE8,AK8,AN8,AQ8,AT8,AW8,AZ8,BC8,BF8,BI8,BL8,BO8,BU8,BX8,CA8,CD8,CG8,CJ8,CM8,CP8,CS8,CV8,CY8,DB8,DE8,DH8,DK8)</f>
        <v>3.5</v>
      </c>
      <c r="DP8" s="95">
        <f t="shared" ref="DP8:DP14" si="2">SUM(E8,H8,K8,N8,Q8,T8,W8,Z8,AC8,AF8,AI8,AL8,AO8,AR8,AU8,AX8,BA8,BD8,BG8,BJ8,BM8,BP8,BS8,BV8,BY8,CB8,CE8,CH8,CK8,CN8,CQ8,CT8,CW8,CZ8,DC8,DF8,DI8,DL8)</f>
        <v>4320</v>
      </c>
    </row>
    <row r="9" spans="1:121" s="180" customFormat="1">
      <c r="A9" s="13" t="s">
        <v>247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>
        <v>1</v>
      </c>
      <c r="DB9" s="13">
        <v>1</v>
      </c>
      <c r="DC9" s="13">
        <v>36</v>
      </c>
      <c r="DD9" s="13"/>
      <c r="DE9" s="13"/>
      <c r="DF9" s="13"/>
      <c r="DG9" s="13"/>
      <c r="DH9" s="13"/>
      <c r="DI9" s="13"/>
      <c r="DJ9" s="13"/>
      <c r="DK9" s="13"/>
      <c r="DL9" s="13"/>
      <c r="DN9" s="13">
        <f t="shared" si="0"/>
        <v>1</v>
      </c>
      <c r="DO9" s="13">
        <f t="shared" si="1"/>
        <v>1</v>
      </c>
      <c r="DP9" s="95">
        <f t="shared" si="2"/>
        <v>36</v>
      </c>
    </row>
    <row r="10" spans="1:121" s="180" customFormat="1" ht="15.75">
      <c r="A10" s="13" t="s">
        <v>135</v>
      </c>
      <c r="B10" s="13"/>
      <c r="C10" s="13">
        <v>1</v>
      </c>
      <c r="D10" s="13">
        <v>1</v>
      </c>
      <c r="E10" s="13">
        <v>720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91">
        <v>1</v>
      </c>
      <c r="V10" s="191">
        <v>1</v>
      </c>
      <c r="W10" s="13">
        <v>720</v>
      </c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92"/>
      <c r="CS10" s="192"/>
      <c r="CT10" s="192"/>
      <c r="CU10" s="192"/>
      <c r="CV10" s="192"/>
      <c r="CW10" s="192"/>
      <c r="CX10" s="192"/>
      <c r="CY10" s="192"/>
      <c r="CZ10" s="192"/>
      <c r="DA10" s="192"/>
      <c r="DB10" s="192"/>
      <c r="DC10" s="192"/>
      <c r="DD10" s="13"/>
      <c r="DE10" s="13"/>
      <c r="DF10" s="13"/>
      <c r="DG10" s="13"/>
      <c r="DH10" s="13"/>
      <c r="DI10" s="13"/>
      <c r="DJ10" s="13">
        <v>1</v>
      </c>
      <c r="DK10" s="13">
        <v>1</v>
      </c>
      <c r="DL10" s="13">
        <v>720</v>
      </c>
      <c r="DN10" s="13">
        <f t="shared" si="0"/>
        <v>3</v>
      </c>
      <c r="DO10" s="13">
        <f t="shared" si="1"/>
        <v>3</v>
      </c>
      <c r="DP10" s="95">
        <f t="shared" si="2"/>
        <v>2160</v>
      </c>
    </row>
    <row r="11" spans="1:121" s="181" customFormat="1" ht="15.75">
      <c r="A11" s="93" t="s">
        <v>136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195"/>
      <c r="V11" s="195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93"/>
      <c r="BS11" s="93"/>
      <c r="BT11" s="93"/>
      <c r="BU11" s="93"/>
      <c r="BV11" s="93"/>
      <c r="BW11" s="93"/>
      <c r="BX11" s="93"/>
      <c r="BY11" s="93"/>
      <c r="BZ11" s="93"/>
      <c r="CA11" s="93"/>
      <c r="CB11" s="93"/>
      <c r="CC11" s="93"/>
      <c r="CD11" s="93"/>
      <c r="CE11" s="93"/>
      <c r="CF11" s="93"/>
      <c r="CG11" s="93"/>
      <c r="CH11" s="93"/>
      <c r="CI11" s="93"/>
      <c r="CJ11" s="93"/>
      <c r="CK11" s="93"/>
      <c r="CL11" s="93"/>
      <c r="CM11" s="93"/>
      <c r="CN11" s="93"/>
      <c r="CO11" s="93"/>
      <c r="CP11" s="93"/>
      <c r="CQ11" s="93"/>
      <c r="CR11" s="163"/>
      <c r="CS11" s="163"/>
      <c r="CT11" s="163"/>
      <c r="CU11" s="163"/>
      <c r="CV11" s="163"/>
      <c r="CW11" s="163"/>
      <c r="CX11" s="163"/>
      <c r="CY11" s="163"/>
      <c r="CZ11" s="163"/>
      <c r="DA11" s="163"/>
      <c r="DB11" s="163"/>
      <c r="DC11" s="163"/>
      <c r="DD11" s="93"/>
      <c r="DE11" s="93"/>
      <c r="DF11" s="93"/>
      <c r="DG11" s="93"/>
      <c r="DH11" s="93"/>
      <c r="DI11" s="93"/>
      <c r="DJ11" s="93"/>
      <c r="DK11" s="93"/>
      <c r="DL11" s="93"/>
      <c r="DN11" s="13">
        <f t="shared" si="0"/>
        <v>0</v>
      </c>
      <c r="DO11" s="93">
        <f t="shared" si="1"/>
        <v>0</v>
      </c>
      <c r="DP11" s="95">
        <f t="shared" si="2"/>
        <v>0</v>
      </c>
    </row>
    <row r="12" spans="1:121" s="190" customFormat="1" ht="15.75">
      <c r="A12" s="95" t="s">
        <v>168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>
        <v>2</v>
      </c>
      <c r="S12" s="95">
        <v>2</v>
      </c>
      <c r="T12" s="95">
        <v>1140</v>
      </c>
      <c r="U12" s="196">
        <v>1</v>
      </c>
      <c r="V12" s="196">
        <v>1.28</v>
      </c>
      <c r="W12" s="95">
        <v>960</v>
      </c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>
        <v>2</v>
      </c>
      <c r="AQ12" s="95">
        <v>3</v>
      </c>
      <c r="AR12" s="95">
        <v>2160</v>
      </c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197"/>
      <c r="CS12" s="197"/>
      <c r="CT12" s="197"/>
      <c r="CU12" s="197"/>
      <c r="CV12" s="197"/>
      <c r="CW12" s="197"/>
      <c r="CX12" s="197"/>
      <c r="CY12" s="197"/>
      <c r="CZ12" s="197"/>
      <c r="DA12" s="197"/>
      <c r="DB12" s="197"/>
      <c r="DC12" s="197"/>
      <c r="DD12" s="95"/>
      <c r="DE12" s="95"/>
      <c r="DF12" s="95"/>
      <c r="DG12" s="95"/>
      <c r="DH12" s="95"/>
      <c r="DI12" s="95"/>
      <c r="DJ12" s="95"/>
      <c r="DK12" s="95"/>
      <c r="DL12" s="95"/>
      <c r="DN12" s="13">
        <f t="shared" si="0"/>
        <v>5</v>
      </c>
      <c r="DO12" s="95">
        <f t="shared" si="1"/>
        <v>6.28</v>
      </c>
      <c r="DP12" s="95">
        <f t="shared" si="2"/>
        <v>4260</v>
      </c>
    </row>
    <row r="13" spans="1:121" s="180" customFormat="1">
      <c r="A13" s="155" t="s">
        <v>160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>
        <v>1</v>
      </c>
      <c r="M13" s="155">
        <v>0.65</v>
      </c>
      <c r="N13" s="155">
        <v>468</v>
      </c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>
        <v>1</v>
      </c>
      <c r="AH13" s="155">
        <v>0.28000000000000003</v>
      </c>
      <c r="AI13" s="155">
        <v>180</v>
      </c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/>
      <c r="CQ13" s="155"/>
      <c r="CR13" s="193"/>
      <c r="CS13" s="193"/>
      <c r="CT13" s="193"/>
      <c r="CU13" s="193"/>
      <c r="CV13" s="193"/>
      <c r="CW13" s="193"/>
      <c r="CX13" s="193"/>
      <c r="CY13" s="193"/>
      <c r="CZ13" s="193"/>
      <c r="DA13" s="193"/>
      <c r="DB13" s="193"/>
      <c r="DC13" s="193"/>
      <c r="DD13" s="155"/>
      <c r="DE13" s="155"/>
      <c r="DF13" s="155"/>
      <c r="DG13" s="155"/>
      <c r="DH13" s="155"/>
      <c r="DI13" s="155"/>
      <c r="DJ13" s="155"/>
      <c r="DK13" s="155"/>
      <c r="DL13" s="155"/>
      <c r="DN13" s="13">
        <f t="shared" si="0"/>
        <v>2</v>
      </c>
      <c r="DO13" s="13">
        <f t="shared" si="1"/>
        <v>0.65</v>
      </c>
      <c r="DP13" s="95">
        <f t="shared" si="2"/>
        <v>648</v>
      </c>
    </row>
    <row r="14" spans="1:121" s="13" customFormat="1">
      <c r="A14" s="13" t="s">
        <v>166</v>
      </c>
      <c r="I14" s="13">
        <v>1</v>
      </c>
      <c r="J14" s="13">
        <v>0.97</v>
      </c>
      <c r="K14" s="13">
        <v>700</v>
      </c>
      <c r="L14" s="13">
        <v>1</v>
      </c>
      <c r="M14" s="13">
        <v>0.6</v>
      </c>
      <c r="N14" s="13">
        <v>432</v>
      </c>
      <c r="O14" s="13">
        <v>1</v>
      </c>
      <c r="P14" s="13">
        <v>0.9</v>
      </c>
      <c r="Q14" s="13">
        <v>648</v>
      </c>
      <c r="DM14" s="192"/>
      <c r="DN14" s="13">
        <f t="shared" si="0"/>
        <v>3</v>
      </c>
      <c r="DO14" s="13">
        <f t="shared" si="1"/>
        <v>2.4699999999999998</v>
      </c>
      <c r="DP14" s="95">
        <f t="shared" si="2"/>
        <v>1780</v>
      </c>
      <c r="DQ14" s="194"/>
    </row>
    <row r="15" spans="1:121" s="46" customFormat="1">
      <c r="DD15" s="32"/>
      <c r="DE15" s="32"/>
      <c r="DF15" s="32"/>
      <c r="DG15" s="32"/>
      <c r="DH15" s="32"/>
      <c r="DI15" s="32"/>
      <c r="DJ15" s="32"/>
      <c r="DK15" s="32"/>
      <c r="DL15" s="32"/>
      <c r="DN15" s="26"/>
      <c r="DO15" s="26"/>
      <c r="DP15" s="26"/>
    </row>
    <row r="16" spans="1:121">
      <c r="A16" s="3" t="s">
        <v>148</v>
      </c>
      <c r="B16" s="3"/>
      <c r="C16" s="3">
        <f>SUM(C7:C14)</f>
        <v>1</v>
      </c>
      <c r="D16" s="3">
        <f t="shared" ref="D16:BO16" si="3">SUM(D7:D14)</f>
        <v>1</v>
      </c>
      <c r="E16" s="3">
        <f t="shared" si="3"/>
        <v>720</v>
      </c>
      <c r="F16" s="3">
        <f t="shared" si="3"/>
        <v>0</v>
      </c>
      <c r="G16" s="3">
        <f t="shared" si="3"/>
        <v>0</v>
      </c>
      <c r="H16" s="3">
        <f t="shared" si="3"/>
        <v>0</v>
      </c>
      <c r="I16" s="3">
        <f t="shared" si="3"/>
        <v>1</v>
      </c>
      <c r="J16" s="3">
        <f t="shared" si="3"/>
        <v>0.97</v>
      </c>
      <c r="K16" s="3">
        <f t="shared" si="3"/>
        <v>700</v>
      </c>
      <c r="L16" s="3">
        <f t="shared" si="3"/>
        <v>2</v>
      </c>
      <c r="M16" s="3">
        <f t="shared" si="3"/>
        <v>1.25</v>
      </c>
      <c r="N16" s="3">
        <f t="shared" si="3"/>
        <v>900</v>
      </c>
      <c r="O16" s="3">
        <f t="shared" si="3"/>
        <v>2</v>
      </c>
      <c r="P16" s="3">
        <f t="shared" si="3"/>
        <v>1.4</v>
      </c>
      <c r="Q16" s="3">
        <f t="shared" si="3"/>
        <v>1008</v>
      </c>
      <c r="R16" s="3">
        <f t="shared" si="3"/>
        <v>3</v>
      </c>
      <c r="S16" s="3">
        <f t="shared" si="3"/>
        <v>3</v>
      </c>
      <c r="T16" s="3">
        <f t="shared" si="3"/>
        <v>1860</v>
      </c>
      <c r="U16" s="3">
        <f t="shared" si="3"/>
        <v>3</v>
      </c>
      <c r="V16" s="3">
        <f t="shared" si="3"/>
        <v>3.2800000000000002</v>
      </c>
      <c r="W16" s="3">
        <f t="shared" si="3"/>
        <v>2400</v>
      </c>
      <c r="X16" s="3">
        <f t="shared" si="3"/>
        <v>0</v>
      </c>
      <c r="Y16" s="3">
        <f t="shared" si="3"/>
        <v>0</v>
      </c>
      <c r="Z16" s="3">
        <f t="shared" si="3"/>
        <v>0</v>
      </c>
      <c r="AA16" s="3">
        <f t="shared" si="3"/>
        <v>0</v>
      </c>
      <c r="AB16" s="3">
        <f t="shared" si="3"/>
        <v>0</v>
      </c>
      <c r="AC16" s="3">
        <f t="shared" si="3"/>
        <v>0</v>
      </c>
      <c r="AD16" s="3">
        <f t="shared" si="3"/>
        <v>0</v>
      </c>
      <c r="AE16" s="3">
        <f t="shared" si="3"/>
        <v>0</v>
      </c>
      <c r="AF16" s="3">
        <f t="shared" si="3"/>
        <v>0</v>
      </c>
      <c r="AG16" s="3">
        <f t="shared" si="3"/>
        <v>1</v>
      </c>
      <c r="AH16" s="3">
        <f t="shared" si="3"/>
        <v>0.28000000000000003</v>
      </c>
      <c r="AI16" s="3">
        <f t="shared" si="3"/>
        <v>180</v>
      </c>
      <c r="AJ16" s="3">
        <f t="shared" si="3"/>
        <v>0</v>
      </c>
      <c r="AK16" s="3">
        <f t="shared" si="3"/>
        <v>0</v>
      </c>
      <c r="AL16" s="3">
        <f t="shared" si="3"/>
        <v>0</v>
      </c>
      <c r="AM16" s="3">
        <f t="shared" si="3"/>
        <v>0</v>
      </c>
      <c r="AN16" s="3">
        <f t="shared" si="3"/>
        <v>0</v>
      </c>
      <c r="AO16" s="3">
        <f t="shared" si="3"/>
        <v>0</v>
      </c>
      <c r="AP16" s="3">
        <f t="shared" si="3"/>
        <v>2</v>
      </c>
      <c r="AQ16" s="3">
        <f t="shared" si="3"/>
        <v>3</v>
      </c>
      <c r="AR16" s="3">
        <f t="shared" si="3"/>
        <v>2160</v>
      </c>
      <c r="AS16" s="3">
        <f t="shared" si="3"/>
        <v>0</v>
      </c>
      <c r="AT16" s="3">
        <f t="shared" si="3"/>
        <v>0</v>
      </c>
      <c r="AU16" s="3">
        <f t="shared" si="3"/>
        <v>0</v>
      </c>
      <c r="AV16" s="3">
        <f t="shared" si="3"/>
        <v>0</v>
      </c>
      <c r="AW16" s="3">
        <f t="shared" si="3"/>
        <v>0</v>
      </c>
      <c r="AX16" s="3">
        <f t="shared" si="3"/>
        <v>0</v>
      </c>
      <c r="AY16" s="3">
        <f t="shared" si="3"/>
        <v>0</v>
      </c>
      <c r="AZ16" s="3">
        <f t="shared" si="3"/>
        <v>0</v>
      </c>
      <c r="BA16" s="3">
        <f t="shared" si="3"/>
        <v>0</v>
      </c>
      <c r="BB16" s="3">
        <f t="shared" si="3"/>
        <v>2</v>
      </c>
      <c r="BC16" s="3">
        <f t="shared" si="3"/>
        <v>2</v>
      </c>
      <c r="BD16" s="3">
        <f t="shared" si="3"/>
        <v>1480</v>
      </c>
      <c r="BE16" s="3">
        <f t="shared" si="3"/>
        <v>1</v>
      </c>
      <c r="BF16" s="3">
        <f t="shared" si="3"/>
        <v>1</v>
      </c>
      <c r="BG16" s="3">
        <f t="shared" si="3"/>
        <v>720</v>
      </c>
      <c r="BH16" s="3">
        <f t="shared" si="3"/>
        <v>1</v>
      </c>
      <c r="BI16" s="3">
        <f t="shared" si="3"/>
        <v>0.5</v>
      </c>
      <c r="BJ16" s="3">
        <f t="shared" si="3"/>
        <v>360</v>
      </c>
      <c r="BK16" s="3">
        <f t="shared" si="3"/>
        <v>1</v>
      </c>
      <c r="BL16" s="3">
        <f t="shared" si="3"/>
        <v>1</v>
      </c>
      <c r="BM16" s="3">
        <f t="shared" si="3"/>
        <v>1080</v>
      </c>
      <c r="BN16" s="3">
        <f t="shared" si="3"/>
        <v>1</v>
      </c>
      <c r="BO16" s="3">
        <f t="shared" si="3"/>
        <v>1</v>
      </c>
      <c r="BP16" s="3">
        <f t="shared" ref="BP16:DL16" si="4">SUM(BP7:BP14)</f>
        <v>1080</v>
      </c>
      <c r="BQ16" s="3">
        <f t="shared" si="4"/>
        <v>1</v>
      </c>
      <c r="BR16" s="3">
        <f t="shared" si="4"/>
        <v>1</v>
      </c>
      <c r="BS16" s="3">
        <f t="shared" si="4"/>
        <v>1080</v>
      </c>
      <c r="BT16" s="3">
        <f t="shared" si="4"/>
        <v>1</v>
      </c>
      <c r="BU16" s="3">
        <f t="shared" si="4"/>
        <v>1</v>
      </c>
      <c r="BV16" s="3">
        <f t="shared" si="4"/>
        <v>1080</v>
      </c>
      <c r="BW16" s="3">
        <f t="shared" si="4"/>
        <v>0</v>
      </c>
      <c r="BX16" s="3">
        <f t="shared" si="4"/>
        <v>0</v>
      </c>
      <c r="BY16" s="3">
        <f t="shared" si="4"/>
        <v>0</v>
      </c>
      <c r="BZ16" s="3">
        <f t="shared" si="4"/>
        <v>0</v>
      </c>
      <c r="CA16" s="3">
        <f t="shared" si="4"/>
        <v>0</v>
      </c>
      <c r="CB16" s="3">
        <f t="shared" si="4"/>
        <v>0</v>
      </c>
      <c r="CC16" s="3">
        <f t="shared" si="4"/>
        <v>0</v>
      </c>
      <c r="CD16" s="3">
        <f t="shared" si="4"/>
        <v>0</v>
      </c>
      <c r="CE16" s="3">
        <f t="shared" si="4"/>
        <v>0</v>
      </c>
      <c r="CF16" s="3">
        <f t="shared" si="4"/>
        <v>0</v>
      </c>
      <c r="CG16" s="3">
        <f t="shared" si="4"/>
        <v>0</v>
      </c>
      <c r="CH16" s="3">
        <f t="shared" si="4"/>
        <v>0</v>
      </c>
      <c r="CI16" s="3">
        <f t="shared" si="4"/>
        <v>0</v>
      </c>
      <c r="CJ16" s="3">
        <f t="shared" si="4"/>
        <v>0</v>
      </c>
      <c r="CK16" s="3">
        <f t="shared" si="4"/>
        <v>0</v>
      </c>
      <c r="CL16" s="3">
        <f t="shared" si="4"/>
        <v>0</v>
      </c>
      <c r="CM16" s="3">
        <f t="shared" si="4"/>
        <v>0</v>
      </c>
      <c r="CN16" s="3">
        <f t="shared" si="4"/>
        <v>0</v>
      </c>
      <c r="CO16" s="3">
        <f t="shared" si="4"/>
        <v>0</v>
      </c>
      <c r="CP16" s="3">
        <f t="shared" si="4"/>
        <v>0</v>
      </c>
      <c r="CQ16" s="3">
        <f t="shared" si="4"/>
        <v>0</v>
      </c>
      <c r="CR16" s="3">
        <f t="shared" si="4"/>
        <v>0</v>
      </c>
      <c r="CS16" s="3">
        <f t="shared" si="4"/>
        <v>0</v>
      </c>
      <c r="CT16" s="3">
        <f t="shared" si="4"/>
        <v>0</v>
      </c>
      <c r="CU16" s="3">
        <f t="shared" si="4"/>
        <v>0</v>
      </c>
      <c r="CV16" s="3">
        <f t="shared" si="4"/>
        <v>0</v>
      </c>
      <c r="CW16" s="3">
        <f t="shared" si="4"/>
        <v>0</v>
      </c>
      <c r="CX16" s="3">
        <f t="shared" si="4"/>
        <v>0</v>
      </c>
      <c r="CY16" s="3">
        <f t="shared" si="4"/>
        <v>0</v>
      </c>
      <c r="CZ16" s="3">
        <f t="shared" si="4"/>
        <v>0</v>
      </c>
      <c r="DA16" s="3">
        <f t="shared" si="4"/>
        <v>1</v>
      </c>
      <c r="DB16" s="3">
        <f t="shared" si="4"/>
        <v>1</v>
      </c>
      <c r="DC16" s="3">
        <f t="shared" si="4"/>
        <v>36</v>
      </c>
      <c r="DD16" s="3">
        <f t="shared" si="4"/>
        <v>0</v>
      </c>
      <c r="DE16" s="3">
        <f t="shared" si="4"/>
        <v>0</v>
      </c>
      <c r="DF16" s="3">
        <f t="shared" si="4"/>
        <v>0</v>
      </c>
      <c r="DG16" s="3">
        <f t="shared" si="4"/>
        <v>0</v>
      </c>
      <c r="DH16" s="3">
        <f t="shared" si="4"/>
        <v>0</v>
      </c>
      <c r="DI16" s="3">
        <f t="shared" si="4"/>
        <v>0</v>
      </c>
      <c r="DJ16" s="3">
        <f t="shared" si="4"/>
        <v>2</v>
      </c>
      <c r="DK16" s="3">
        <f t="shared" si="4"/>
        <v>1.5</v>
      </c>
      <c r="DL16" s="3">
        <f t="shared" si="4"/>
        <v>1080</v>
      </c>
      <c r="DN16" s="17">
        <f>SUM(DN7:DN14)</f>
        <v>26</v>
      </c>
      <c r="DO16" s="17">
        <f>SUM(DO7:DO14)</f>
        <v>22.9</v>
      </c>
      <c r="DP16" s="17">
        <f>SUM(DP7:DP14)</f>
        <v>17924</v>
      </c>
    </row>
    <row r="19" spans="116:118">
      <c r="DL19">
        <f>SUM(C16:DL16)</f>
        <v>17974.18</v>
      </c>
      <c r="DN19">
        <f>SUM(DN16:DP16)</f>
        <v>17972.900000000001</v>
      </c>
    </row>
  </sheetData>
  <mergeCells count="38">
    <mergeCell ref="DJ4:DL4"/>
    <mergeCell ref="BZ4:CB4"/>
    <mergeCell ref="BN4:BP4"/>
    <mergeCell ref="CO4:CQ4"/>
    <mergeCell ref="BT4:BV4"/>
    <mergeCell ref="BW4:BY4"/>
    <mergeCell ref="CC4:CE4"/>
    <mergeCell ref="CF4:CH4"/>
    <mergeCell ref="CI4:CK4"/>
    <mergeCell ref="CL4:CN4"/>
    <mergeCell ref="DG4:DI4"/>
    <mergeCell ref="CR4:CT4"/>
    <mergeCell ref="CU4:CW4"/>
    <mergeCell ref="CX4:CZ4"/>
    <mergeCell ref="DD4:DF4"/>
    <mergeCell ref="AS4:AU4"/>
    <mergeCell ref="AY4:BA4"/>
    <mergeCell ref="AV4:AX4"/>
    <mergeCell ref="BB4:BD4"/>
    <mergeCell ref="BE4:BG4"/>
    <mergeCell ref="BQ4:BS4"/>
    <mergeCell ref="BK4:BM4"/>
    <mergeCell ref="DA4:DC4"/>
    <mergeCell ref="BH4:BJ4"/>
    <mergeCell ref="C4:E4"/>
    <mergeCell ref="AP4:AR4"/>
    <mergeCell ref="L4:N4"/>
    <mergeCell ref="U4:W4"/>
    <mergeCell ref="R4:T4"/>
    <mergeCell ref="AM4:AO4"/>
    <mergeCell ref="AA4:AC4"/>
    <mergeCell ref="X4:Z4"/>
    <mergeCell ref="F4:H4"/>
    <mergeCell ref="AD4:AF4"/>
    <mergeCell ref="I4:K4"/>
    <mergeCell ref="O4:Q4"/>
    <mergeCell ref="AJ4:AL4"/>
    <mergeCell ref="AG4:AI4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19"/>
  <sheetViews>
    <sheetView topLeftCell="P1" workbookViewId="0">
      <selection activeCell="AB18" sqref="AB18"/>
    </sheetView>
  </sheetViews>
  <sheetFormatPr defaultRowHeight="15"/>
  <cols>
    <col min="1" max="1" width="14.5703125" customWidth="1"/>
    <col min="2" max="2" width="10.85546875" customWidth="1"/>
  </cols>
  <sheetData>
    <row r="1" spans="1:33">
      <c r="A1" t="s">
        <v>236</v>
      </c>
    </row>
    <row r="4" spans="1:33" ht="72" customHeight="1">
      <c r="A4" s="48" t="s">
        <v>0</v>
      </c>
      <c r="B4" s="1"/>
      <c r="C4" s="292" t="s">
        <v>238</v>
      </c>
      <c r="D4" s="294"/>
      <c r="E4" s="218" t="s">
        <v>368</v>
      </c>
      <c r="F4" s="304"/>
      <c r="G4" s="218" t="s">
        <v>151</v>
      </c>
      <c r="H4" s="304"/>
      <c r="I4" s="292" t="s">
        <v>248</v>
      </c>
      <c r="J4" s="297"/>
      <c r="K4" s="300" t="s">
        <v>256</v>
      </c>
      <c r="L4" s="302"/>
      <c r="M4" s="300" t="s">
        <v>305</v>
      </c>
      <c r="N4" s="302"/>
      <c r="O4" s="300" t="s">
        <v>304</v>
      </c>
      <c r="P4" s="302"/>
      <c r="Q4" s="300" t="s">
        <v>337</v>
      </c>
      <c r="R4" s="302"/>
      <c r="S4" s="299" t="s">
        <v>257</v>
      </c>
      <c r="T4" s="299"/>
      <c r="U4" s="218" t="s">
        <v>258</v>
      </c>
      <c r="V4" s="220"/>
      <c r="W4" s="292" t="s">
        <v>259</v>
      </c>
      <c r="X4" s="297"/>
      <c r="Y4" s="292" t="s">
        <v>145</v>
      </c>
      <c r="Z4" s="297"/>
      <c r="AA4" s="292" t="s">
        <v>1</v>
      </c>
      <c r="AB4" s="297"/>
      <c r="AC4" s="300" t="s">
        <v>142</v>
      </c>
      <c r="AD4" s="302"/>
    </row>
    <row r="5" spans="1:33" s="11" customFormat="1" ht="72" customHeight="1">
      <c r="A5" s="10"/>
      <c r="B5" s="10"/>
      <c r="C5" s="47" t="s">
        <v>225</v>
      </c>
      <c r="D5" s="47" t="s">
        <v>226</v>
      </c>
      <c r="E5" s="47" t="s">
        <v>225</v>
      </c>
      <c r="F5" s="47" t="s">
        <v>226</v>
      </c>
      <c r="G5" s="47" t="s">
        <v>225</v>
      </c>
      <c r="H5" s="47" t="s">
        <v>226</v>
      </c>
      <c r="I5" s="47" t="s">
        <v>225</v>
      </c>
      <c r="J5" s="47" t="s">
        <v>226</v>
      </c>
      <c r="K5" s="47" t="s">
        <v>225</v>
      </c>
      <c r="L5" s="47" t="s">
        <v>226</v>
      </c>
      <c r="M5" s="47" t="s">
        <v>225</v>
      </c>
      <c r="N5" s="47" t="s">
        <v>226</v>
      </c>
      <c r="O5" s="47" t="s">
        <v>225</v>
      </c>
      <c r="P5" s="47" t="s">
        <v>226</v>
      </c>
      <c r="Q5" s="47" t="s">
        <v>225</v>
      </c>
      <c r="R5" s="47" t="s">
        <v>226</v>
      </c>
      <c r="S5" s="47" t="s">
        <v>225</v>
      </c>
      <c r="T5" s="47" t="s">
        <v>226</v>
      </c>
      <c r="U5" s="47" t="s">
        <v>225</v>
      </c>
      <c r="V5" s="47" t="s">
        <v>226</v>
      </c>
      <c r="W5" s="47" t="s">
        <v>225</v>
      </c>
      <c r="X5" s="47" t="s">
        <v>226</v>
      </c>
      <c r="Y5" s="47" t="s">
        <v>225</v>
      </c>
      <c r="Z5" s="47" t="s">
        <v>226</v>
      </c>
      <c r="AA5" s="47" t="s">
        <v>225</v>
      </c>
      <c r="AB5" s="47" t="s">
        <v>226</v>
      </c>
      <c r="AC5" s="47" t="s">
        <v>225</v>
      </c>
      <c r="AD5" s="47" t="s">
        <v>226</v>
      </c>
      <c r="AF5" s="47" t="s">
        <v>225</v>
      </c>
      <c r="AG5" s="47" t="s">
        <v>226</v>
      </c>
    </row>
    <row r="6" spans="1:33" s="46" customFormat="1" ht="15.7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44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F6" s="26"/>
      <c r="AG6" s="26"/>
    </row>
    <row r="7" spans="1:33" s="180" customFormat="1" ht="15.75">
      <c r="A7" s="13" t="s">
        <v>133</v>
      </c>
      <c r="B7" s="13"/>
      <c r="C7" s="13">
        <v>4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91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F7" s="13">
        <f>SUM(C7,E7,G7,I7,K7,M7,O7,Q7,S7,U7,W7,Y7,AA7,AC7)</f>
        <v>4</v>
      </c>
      <c r="AG7" s="13">
        <f>SUM(D7,F7,H7,J7,L7,R7,T7,V7,X7,Z7,AB7,AD7)</f>
        <v>0</v>
      </c>
    </row>
    <row r="8" spans="1:33" s="180" customFormat="1" ht="15.75">
      <c r="A8" s="13" t="s">
        <v>134</v>
      </c>
      <c r="B8" s="13"/>
      <c r="C8" s="13">
        <v>3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91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F8" s="13">
        <f t="shared" ref="AF8:AF14" si="0">SUM(C8,E8,G8,I8,K8,M8,O8,Q8,S8,U8,W8,Y8,AA8,AC8)</f>
        <v>3</v>
      </c>
      <c r="AG8" s="13">
        <f t="shared" ref="AG8:AG14" si="1">SUM(D8,F8,H8,J8,L8,R8,T8,V8,X8,Z8,AB8,AD8)</f>
        <v>0</v>
      </c>
    </row>
    <row r="9" spans="1:33" s="181" customFormat="1">
      <c r="A9" s="93" t="s">
        <v>247</v>
      </c>
      <c r="B9" s="93"/>
      <c r="C9" s="93">
        <v>7</v>
      </c>
      <c r="D9" s="93"/>
      <c r="E9" s="93"/>
      <c r="F9" s="93"/>
      <c r="G9" s="93">
        <v>1</v>
      </c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>
        <v>1</v>
      </c>
      <c r="AB9" s="93"/>
      <c r="AC9" s="93">
        <v>2</v>
      </c>
      <c r="AD9" s="93"/>
      <c r="AF9" s="93">
        <f t="shared" si="0"/>
        <v>11</v>
      </c>
      <c r="AG9" s="93">
        <f t="shared" si="1"/>
        <v>0</v>
      </c>
    </row>
    <row r="10" spans="1:33" s="180" customFormat="1" ht="15.75">
      <c r="A10" s="13" t="s">
        <v>135</v>
      </c>
      <c r="B10" s="13"/>
      <c r="C10" s="13">
        <v>1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1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F10" s="13">
        <f t="shared" si="0"/>
        <v>1</v>
      </c>
      <c r="AG10" s="13">
        <f t="shared" si="1"/>
        <v>0</v>
      </c>
    </row>
    <row r="11" spans="1:33" s="180" customFormat="1" ht="15.75">
      <c r="A11" s="13" t="s">
        <v>136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1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F11" s="13">
        <f t="shared" si="0"/>
        <v>0</v>
      </c>
      <c r="AG11" s="13">
        <f t="shared" si="1"/>
        <v>0</v>
      </c>
    </row>
    <row r="12" spans="1:33" s="180" customFormat="1" ht="15.75">
      <c r="A12" s="13" t="s">
        <v>168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1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F12" s="13">
        <f t="shared" si="0"/>
        <v>0</v>
      </c>
      <c r="AG12" s="13">
        <f t="shared" si="1"/>
        <v>0</v>
      </c>
    </row>
    <row r="13" spans="1:33" s="180" customFormat="1">
      <c r="A13" s="13" t="s">
        <v>160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>
        <v>1</v>
      </c>
      <c r="N13" s="13"/>
      <c r="O13" s="13">
        <v>1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F13" s="13">
        <f t="shared" si="0"/>
        <v>2</v>
      </c>
      <c r="AG13" s="13">
        <f t="shared" si="1"/>
        <v>0</v>
      </c>
    </row>
    <row r="14" spans="1:33" s="180" customFormat="1">
      <c r="A14" s="13" t="s">
        <v>166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>
        <v>1</v>
      </c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>
        <v>1</v>
      </c>
      <c r="AD14" s="13"/>
      <c r="AF14" s="13">
        <f t="shared" si="0"/>
        <v>2</v>
      </c>
      <c r="AG14" s="13">
        <f t="shared" si="1"/>
        <v>0</v>
      </c>
    </row>
    <row r="15" spans="1:33" s="46" customFormat="1">
      <c r="AF15" s="26"/>
      <c r="AG15" s="26"/>
    </row>
    <row r="16" spans="1:33">
      <c r="A16" s="3" t="s">
        <v>148</v>
      </c>
      <c r="B16" s="3"/>
      <c r="C16" s="3">
        <f>SUM(C7:C14)</f>
        <v>15</v>
      </c>
      <c r="D16" s="3">
        <f t="shared" ref="D16:AD16" si="2">SUM(D7:D14)</f>
        <v>0</v>
      </c>
      <c r="E16" s="3">
        <f t="shared" si="2"/>
        <v>0</v>
      </c>
      <c r="F16" s="3">
        <f t="shared" si="2"/>
        <v>0</v>
      </c>
      <c r="G16" s="3">
        <f t="shared" si="2"/>
        <v>1</v>
      </c>
      <c r="H16" s="3">
        <f t="shared" si="2"/>
        <v>0</v>
      </c>
      <c r="I16" s="3">
        <f t="shared" si="2"/>
        <v>0</v>
      </c>
      <c r="J16" s="3">
        <f t="shared" si="2"/>
        <v>0</v>
      </c>
      <c r="K16" s="3">
        <f t="shared" si="2"/>
        <v>0</v>
      </c>
      <c r="L16" s="3">
        <f t="shared" si="2"/>
        <v>0</v>
      </c>
      <c r="M16" s="3">
        <f t="shared" si="2"/>
        <v>1</v>
      </c>
      <c r="N16" s="3">
        <f t="shared" si="2"/>
        <v>0</v>
      </c>
      <c r="O16" s="3">
        <f t="shared" si="2"/>
        <v>1</v>
      </c>
      <c r="P16" s="3">
        <f t="shared" si="2"/>
        <v>0</v>
      </c>
      <c r="Q16" s="3">
        <f t="shared" si="2"/>
        <v>1</v>
      </c>
      <c r="R16" s="3">
        <f t="shared" si="2"/>
        <v>0</v>
      </c>
      <c r="S16" s="3">
        <f t="shared" si="2"/>
        <v>0</v>
      </c>
      <c r="T16" s="3">
        <f t="shared" si="2"/>
        <v>0</v>
      </c>
      <c r="U16" s="3">
        <f t="shared" si="2"/>
        <v>0</v>
      </c>
      <c r="V16" s="3">
        <f t="shared" si="2"/>
        <v>0</v>
      </c>
      <c r="W16" s="3">
        <f t="shared" si="2"/>
        <v>0</v>
      </c>
      <c r="X16" s="3">
        <f t="shared" si="2"/>
        <v>0</v>
      </c>
      <c r="Y16" s="3">
        <f t="shared" si="2"/>
        <v>0</v>
      </c>
      <c r="Z16" s="3">
        <f t="shared" si="2"/>
        <v>0</v>
      </c>
      <c r="AA16" s="3">
        <f t="shared" si="2"/>
        <v>1</v>
      </c>
      <c r="AB16" s="3">
        <f t="shared" si="2"/>
        <v>0</v>
      </c>
      <c r="AC16" s="3">
        <f t="shared" si="2"/>
        <v>3</v>
      </c>
      <c r="AD16" s="3">
        <f t="shared" si="2"/>
        <v>0</v>
      </c>
      <c r="AF16" s="17">
        <f>SUM(AF7:AF14)</f>
        <v>23</v>
      </c>
      <c r="AG16" s="1">
        <f>SUM(AG7:AG14)</f>
        <v>0</v>
      </c>
    </row>
    <row r="19" spans="30:30">
      <c r="AD19">
        <f>SUM(C16:AD16)</f>
        <v>23</v>
      </c>
    </row>
  </sheetData>
  <mergeCells count="14">
    <mergeCell ref="C4:D4"/>
    <mergeCell ref="E4:F4"/>
    <mergeCell ref="G4:H4"/>
    <mergeCell ref="I4:J4"/>
    <mergeCell ref="K4:L4"/>
    <mergeCell ref="O4:P4"/>
    <mergeCell ref="M4:N4"/>
    <mergeCell ref="AA4:AB4"/>
    <mergeCell ref="AC4:AD4"/>
    <mergeCell ref="Q4:R4"/>
    <mergeCell ref="S4:T4"/>
    <mergeCell ref="U4:V4"/>
    <mergeCell ref="W4:X4"/>
    <mergeCell ref="Y4:Z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ДОУ</vt:lpstr>
      <vt:lpstr>ДОУ_Молодые</vt:lpstr>
      <vt:lpstr>СОШ</vt:lpstr>
      <vt:lpstr>СОШ_Режим</vt:lpstr>
      <vt:lpstr>СОШ_Молодые</vt:lpstr>
      <vt:lpstr>УДО</vt:lpstr>
      <vt:lpstr>УДО_Молодые</vt:lpstr>
      <vt:lpstr>СПО</vt:lpstr>
      <vt:lpstr>СПО_Молодые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директор</cp:lastModifiedBy>
  <dcterms:created xsi:type="dcterms:W3CDTF">2018-04-17T11:52:15Z</dcterms:created>
  <dcterms:modified xsi:type="dcterms:W3CDTF">2025-10-09T15:48:05Z</dcterms:modified>
</cp:coreProperties>
</file>